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
    </mc:Choice>
  </mc:AlternateContent>
  <bookViews>
    <workbookView xWindow="0" yWindow="0" windowWidth="19695" windowHeight="8130" tabRatio="843" firstSheet="1" activeTab="22"/>
  </bookViews>
  <sheets>
    <sheet name="Links" sheetId="1" state="hidden" r:id="rId1"/>
    <sheet name="Instructions" sheetId="102" r:id="rId2"/>
    <sheet name="Municipal Information" sheetId="113" r:id="rId3"/>
    <sheet name="Summary of assessment" sheetId="138" r:id="rId4"/>
    <sheet name="1. BTO" sheetId="51" r:id="rId5"/>
    <sheet name="2. Capacity Building" sheetId="16" r:id="rId6"/>
    <sheet name="3. Human Resources" sheetId="93" r:id="rId7"/>
    <sheet name="4.    AFS" sheetId="42" r:id="rId8"/>
    <sheet name="5. Annual Reports" sheetId="43" r:id="rId9"/>
    <sheet name="6. Asset Management" sheetId="115" r:id="rId10"/>
    <sheet name="7. Bank, Cash &amp; Investments" sheetId="41" r:id="rId11"/>
    <sheet name="8. Borrowings" sheetId="133" r:id="rId12"/>
    <sheet name="9. Budget" sheetId="60" r:id="rId13"/>
    <sheet name="10. Compensation of Employees" sheetId="94" r:id="rId14"/>
    <sheet name="11. Entities " sheetId="97" r:id="rId15"/>
    <sheet name="12. Expenditure Management" sheetId="88" r:id="rId16"/>
    <sheet name="13. Grants &amp; Trf" sheetId="116" r:id="rId17"/>
    <sheet name="14. Information Technology" sheetId="96" r:id="rId18"/>
    <sheet name="15. Internal Audit" sheetId="137" r:id="rId19"/>
    <sheet name="16. Liability Management" sheetId="18" r:id="rId20"/>
    <sheet name="17. Public Private Partnerships" sheetId="12" r:id="rId21"/>
    <sheet name="18. Reporting" sheetId="139" r:id="rId22"/>
    <sheet name="19. Revenue Management" sheetId="76" r:id="rId23"/>
    <sheet name="20. Risk Management" sheetId="132" r:id="rId24"/>
    <sheet name="21. Supply Chain Management" sheetId="109" r:id="rId25"/>
    <sheet name="Municipalities" sheetId="84" state="hidden" r:id="rId26"/>
  </sheets>
  <externalReferences>
    <externalReference r:id="rId27"/>
    <externalReference r:id="rId28"/>
  </externalReferences>
  <definedNames>
    <definedName name="_02_GENERAL" localSheetId="9">#REF!</definedName>
    <definedName name="_02_GENERAL">#REF!</definedName>
    <definedName name="_03_PROVINCIAL_TREASURY" localSheetId="9">#REF!</definedName>
    <definedName name="_03_PROVINCIAL_TREASURY">#REF!</definedName>
    <definedName name="_04_ASSET_MANAGEMENT" localSheetId="9">#REF!</definedName>
    <definedName name="_04_ASSET_MANAGEMENT">#REF!</definedName>
    <definedName name="_05_COMPENSATION_OF_EMPLOYEES">#REF!</definedName>
    <definedName name="_06_GOODS_AND_SERVICES">#REF!</definedName>
    <definedName name="_07_REVENUE_MANAGEMENT">#REF!</definedName>
    <definedName name="_08_TRANSFER_PAYMENTS">#REF!</definedName>
    <definedName name="_09_RISK_MANAGEMENT">#REF!</definedName>
    <definedName name="_10_INTERNAL_AUDIT">#REF!</definedName>
    <definedName name="a" localSheetId="9">#REF!</definedName>
    <definedName name="a" localSheetId="2">'Municipal Information'!$IK$256:$IK$285</definedName>
    <definedName name="a">#REF!</definedName>
    <definedName name="AT">#REF!</definedName>
    <definedName name="date" localSheetId="9">[1]Reporting!#REF!</definedName>
    <definedName name="date" localSheetId="2">'[2](1)Reporting'!#REF!</definedName>
    <definedName name="date">#REF!</definedName>
    <definedName name="DEPARTMENTAL_INFORMATION" localSheetId="9">#REF!</definedName>
    <definedName name="DEPARTMENTAL_INFORMATION" localSheetId="2">#REF!</definedName>
    <definedName name="DEPARTMENTAL_INFORMATION">#REF!</definedName>
    <definedName name="EasternCape" localSheetId="9">#REF!</definedName>
    <definedName name="EasternCape" localSheetId="2">'Municipal Information'!$IV$4:$IV$48</definedName>
    <definedName name="EasternCape">#REF!</definedName>
    <definedName name="ExNA">Instructions!$D$61:$D$64</definedName>
    <definedName name="FreeState" localSheetId="9">#REF!</definedName>
    <definedName name="FreeState" localSheetId="2">'Municipal Information'!$IW$4:$IW$31</definedName>
    <definedName name="FreeState">#REF!</definedName>
    <definedName name="Gauteng" localSheetId="9">#REF!</definedName>
    <definedName name="Gauteng" localSheetId="2">'Municipal Information'!$IX$4:$IX$15</definedName>
    <definedName name="Gauteng">#REF!</definedName>
    <definedName name="Guidelines" localSheetId="9">#REF!</definedName>
    <definedName name="Guidelines" localSheetId="2">'[2]General 02'!#REF!</definedName>
    <definedName name="Guidelines">#REF!</definedName>
    <definedName name="GUIDLINES" localSheetId="9">#REF!</definedName>
    <definedName name="GUIDLINES">#REF!</definedName>
    <definedName name="it" localSheetId="9">#REF!</definedName>
    <definedName name="it" localSheetId="2">'Municipal Information'!$M$11</definedName>
    <definedName name="it">#REF!</definedName>
    <definedName name="KwaZuluNatal" localSheetId="9">#REF!</definedName>
    <definedName name="KwaZuluNatal" localSheetId="2">'Municipal Information'!$IY$4:$IY$66</definedName>
    <definedName name="KwaZuluNatal">#REF!</definedName>
    <definedName name="Limpopo" localSheetId="9">#REF!</definedName>
    <definedName name="Limpopo" localSheetId="2">'Municipal Information'!$IZ$4:$IZ$35</definedName>
    <definedName name="Limpopo">#REF!</definedName>
    <definedName name="Mpumalanga" localSheetId="9">#REF!</definedName>
    <definedName name="Mpumalanga" localSheetId="2">'Municipal Information'!$JA$4:$JA$24</definedName>
    <definedName name="Mpumalanga">#REF!</definedName>
    <definedName name="Muni">#REF!</definedName>
    <definedName name="Municipality">#REF!</definedName>
    <definedName name="NorthernCape" localSheetId="9">#REF!</definedName>
    <definedName name="NorthernCape" localSheetId="2">'Municipal Information'!$JB$4:$JB$37</definedName>
    <definedName name="NorthernCape">#REF!</definedName>
    <definedName name="NorthWest" localSheetId="9">#REF!</definedName>
    <definedName name="NorthWest" localSheetId="2">'Municipal Information'!$JC$4:$JC$28</definedName>
    <definedName name="NorthWest">#REF!</definedName>
    <definedName name="_xlnm.Print_Area" localSheetId="4">'1. BTO'!$A$3:$O$52</definedName>
    <definedName name="_xlnm.Print_Area" localSheetId="16">'13. Grants &amp; Trf'!$A$3:$O$75</definedName>
    <definedName name="_xlnm.Print_Area" localSheetId="18">'15. Internal Audit'!$A$2:$O$103</definedName>
    <definedName name="_xlnm.Print_Area" localSheetId="21">'18. Reporting'!$A$1:$O$86</definedName>
    <definedName name="_xlnm.Print_Area" localSheetId="5">'2. Capacity Building'!$A$1:$O$53</definedName>
    <definedName name="_xlnm.Print_Area" localSheetId="23">'20. Risk Management'!$A$1:$O$87</definedName>
    <definedName name="_xlnm.Print_Area" localSheetId="24">'21. Supply Chain Management'!$A$3:$O$151</definedName>
    <definedName name="_xlnm.Print_Area" localSheetId="7">'4.    AFS'!$A$3:$O$89</definedName>
    <definedName name="_xlnm.Print_Area" localSheetId="11">'8. Borrowings'!$A$3:$J$67</definedName>
    <definedName name="_xlnm.Print_Area" localSheetId="12">'9. Budget'!$A$3:$O$96</definedName>
    <definedName name="_xlnm.Print_Area" localSheetId="1">Instructions!$A$1:$P$59</definedName>
    <definedName name="_xlnm.Print_Titles" localSheetId="4">'1. BTO'!$11:$11</definedName>
    <definedName name="_xlnm.Print_Titles" localSheetId="13">'10. Compensation of Employees'!$11:$11</definedName>
    <definedName name="_xlnm.Print_Titles" localSheetId="14">'11. Entities '!$11:$11</definedName>
    <definedName name="_xlnm.Print_Titles" localSheetId="15">'12. Expenditure Management'!$11:$11</definedName>
    <definedName name="_xlnm.Print_Titles" localSheetId="16">'13. Grants &amp; Trf'!$11:$11</definedName>
    <definedName name="_xlnm.Print_Titles" localSheetId="17">'14. Information Technology'!$11:$11</definedName>
    <definedName name="_xlnm.Print_Titles" localSheetId="18">'15. Internal Audit'!$11:$11</definedName>
    <definedName name="_xlnm.Print_Titles" localSheetId="19">'16. Liability Management'!$11:$11</definedName>
    <definedName name="_xlnm.Print_Titles" localSheetId="20">'17. Public Private Partnerships'!$11:$11</definedName>
    <definedName name="_xlnm.Print_Titles" localSheetId="21">'18. Reporting'!$11:$11</definedName>
    <definedName name="_xlnm.Print_Titles" localSheetId="22">'19. Revenue Management'!$11:$11</definedName>
    <definedName name="_xlnm.Print_Titles" localSheetId="5">'2. Capacity Building'!$11:$11</definedName>
    <definedName name="_xlnm.Print_Titles" localSheetId="23">'20. Risk Management'!$11:$11</definedName>
    <definedName name="_xlnm.Print_Titles" localSheetId="24">'21. Supply Chain Management'!$11:$11</definedName>
    <definedName name="_xlnm.Print_Titles" localSheetId="6">'3. Human Resources'!$11:$11</definedName>
    <definedName name="_xlnm.Print_Titles" localSheetId="7">'4.    AFS'!$11:$11</definedName>
    <definedName name="_xlnm.Print_Titles" localSheetId="8">'5. Annual Reports'!$11:$11</definedName>
    <definedName name="_xlnm.Print_Titles" localSheetId="9">'6. Asset Management'!$11:$11</definedName>
    <definedName name="_xlnm.Print_Titles" localSheetId="10">'7. Bank, Cash &amp; Investments'!$11:$11</definedName>
    <definedName name="_xlnm.Print_Titles" localSheetId="11">'8. Borrowings'!$11:$11</definedName>
    <definedName name="_xlnm.Print_Titles" localSheetId="12">'9. Budget'!$11:$11</definedName>
    <definedName name="Province" localSheetId="9">#REF!</definedName>
    <definedName name="Province" localSheetId="2">'Municipal Information'!$IU$4:$IU$12</definedName>
    <definedName name="Province">#REF!</definedName>
    <definedName name="Response" localSheetId="9">[1]AFS!$AT$3:$AT$7</definedName>
    <definedName name="Response" localSheetId="2">'[2](2)AFS'!$AT$3:$AT$7</definedName>
    <definedName name="Response">Instructions!$C$61:$C$65</definedName>
    <definedName name="WesternCape" localSheetId="9">#REF!</definedName>
    <definedName name="WesternCape" localSheetId="2">'Municipal Information'!$JD$4:$JD$37</definedName>
    <definedName name="WesternCape">#REF!</definedName>
    <definedName name="Z_1D8CD3AA_2F72_46EA_B008_1A30308FB7B9_.wvu.Cols" localSheetId="19" hidden="1">'16. Liability Management'!$E:$G,'16. Liability Management'!#REF!</definedName>
    <definedName name="Z_1D8CD3AA_2F72_46EA_B008_1A30308FB7B9_.wvu.Cols" localSheetId="20" hidden="1">'17. Public Private Partnerships'!$E:$G,'17. Public Private Partnerships'!#REF!</definedName>
    <definedName name="Z_1D8CD3AA_2F72_46EA_B008_1A30308FB7B9_.wvu.Cols" localSheetId="9" hidden="1">'6. Asset Management'!$E:$G</definedName>
    <definedName name="Z_1D8CD3AA_2F72_46EA_B008_1A30308FB7B9_.wvu.PrintArea" localSheetId="9" hidden="1">'6. Asset Management'!$B$12:$I$111</definedName>
    <definedName name="Z_1D8CD3AA_2F72_46EA_B008_1A30308FB7B9_.wvu.Rows" localSheetId="19" hidden="1">'16. Liability Management'!$27:$27</definedName>
    <definedName name="Z_1D8CD3AA_2F72_46EA_B008_1A30308FB7B9_.wvu.Rows" localSheetId="20" hidden="1">'17. Public Private Partnerships'!#REF!</definedName>
    <definedName name="Z_29739743_F79F_43CD_ABEE_8407B1BB181B_.wvu.Cols" localSheetId="9" hidden="1">'6. Asset Management'!$E:$G</definedName>
    <definedName name="Z_372FCA42_29A6_4AB6_8C4C_BF35A189A2DA_.wvu.Cols" localSheetId="9" hidden="1">'6. Asset Management'!$E:$G</definedName>
    <definedName name="Z_741A923B_46F8_4C83_B631_5F158AE39697_.wvu.Cols" localSheetId="19" hidden="1">'16. Liability Management'!$E:$G,'16. Liability Management'!#REF!</definedName>
    <definedName name="Z_741A923B_46F8_4C83_B631_5F158AE39697_.wvu.Cols" localSheetId="20" hidden="1">'17. Public Private Partnerships'!$E:$G,'17. Public Private Partnerships'!#REF!</definedName>
    <definedName name="Z_741A923B_46F8_4C83_B631_5F158AE39697_.wvu.Cols" localSheetId="9" hidden="1">'6. Asset Management'!$E:$G</definedName>
    <definedName name="Z_741A923B_46F8_4C83_B631_5F158AE39697_.wvu.PrintArea" localSheetId="9" hidden="1">'6. Asset Management'!$B$12:$I$111</definedName>
    <definedName name="Z_741A923B_46F8_4C83_B631_5F158AE39697_.wvu.Rows" localSheetId="19" hidden="1">'16. Liability Management'!$27:$27</definedName>
    <definedName name="Z_741A923B_46F8_4C83_B631_5F158AE39697_.wvu.Rows" localSheetId="20" hidden="1">'17. Public Private Partnerships'!#REF!</definedName>
    <definedName name="Z_DAB70649_23C1_41EF_B36B_FA1838877C25_.wvu.Cols" localSheetId="9" hidden="1">'6. Asset Management'!$E:$G</definedName>
  </definedNames>
  <calcPr calcId="152511"/>
  <customWorkbookViews>
    <customWorkbookView name="3270 - Personal View" guid="{29739743-F79F-43CD-ABEE-8407B1BB181B}" mergeInterval="0" personalView="1" maximized="1" windowWidth="1436" windowHeight="661" tabRatio="599" activeSheetId="18"/>
    <customWorkbookView name="Vincent Lefrere - Personal View" guid="{DAB70649-23C1-41EF-B36B-FA1838877C25}" mergeInterval="0" personalView="1" maximized="1" windowWidth="1020" windowHeight="528" tabRatio="599" activeSheetId="17" showComments="commIndAndComment"/>
    <customWorkbookView name="25111963 - Personal View" guid="{09007055-8BE1-4862-B771-E9A1E0578D10}" mergeInterval="0" personalView="1" maximized="1" xWindow="1" yWindow="1" windowWidth="1276" windowHeight="511" tabRatio="599" activeSheetId="15"/>
    <customWorkbookView name="TV Pillay - Personal View" guid="{D2D18BDE-D728-497F-895F-22A6779BBDBE}" mergeInterval="0" personalView="1" maximized="1" windowWidth="1916" windowHeight="855" tabRatio="599" activeSheetId="3"/>
    <customWorkbookView name="Elbé Kruyt - Personal View" guid="{01896566-E988-4A40-A06B-8866DAE44A82}" mergeInterval="0" personalView="1" maximized="1" windowWidth="1596" windowHeight="641" activeSheetId="10" showComments="commIndAndComment"/>
    <customWorkbookView name="john Kruyt - Personal View" guid="{20499957-2247-4A57-BB33-1CE53706FF3E}" mergeInterval="0" personalView="1" maximized="1" windowWidth="1596" windowHeight="641" activeSheetId="13"/>
    <customWorkbookView name="Lebohang Masolane - Personal View" guid="{372FCA42-29A6-4AB6-8C4C-BF35A189A2DA}" mergeInterval="0" personalView="1" maximized="1" windowWidth="1195" windowHeight="675" tabRatio="599" activeSheetId="18"/>
    <customWorkbookView name="Diana Meyer - Personal View" guid="{741A923B-46F8-4C83-B631-5F158AE39697}" mergeInterval="0" personalView="1" maximized="1" windowWidth="1436" windowHeight="675" activeSheetId="29" showComments="commIndAndComment"/>
    <customWorkbookView name="1867 - Personal View" guid="{1D8CD3AA-2F72-46EA-B008-1A30308FB7B9}" mergeInterval="0" personalView="1" maximized="1" xWindow="1" yWindow="1" windowWidth="1020" windowHeight="547" activeSheetId="24"/>
  </customWorkbookViews>
</workbook>
</file>

<file path=xl/calcChain.xml><?xml version="1.0" encoding="utf-8"?>
<calcChain xmlns="http://schemas.openxmlformats.org/spreadsheetml/2006/main">
  <c r="F15" i="51" l="1"/>
  <c r="H134" i="51" s="1"/>
  <c r="D144" i="51"/>
  <c r="F88" i="60"/>
  <c r="K88" i="60"/>
  <c r="K83" i="42"/>
  <c r="F83" i="42"/>
  <c r="K71" i="43"/>
  <c r="F71" i="43"/>
  <c r="K70" i="116"/>
  <c r="F70" i="116"/>
  <c r="K46" i="51" l="1"/>
  <c r="F46" i="51"/>
  <c r="K112" i="93"/>
  <c r="F112" i="93"/>
  <c r="K110" i="115"/>
  <c r="F110" i="115"/>
  <c r="K76" i="88"/>
  <c r="F76" i="88"/>
  <c r="K97" i="137"/>
  <c r="F97" i="137"/>
  <c r="K156" i="76"/>
  <c r="F156" i="76"/>
  <c r="K82" i="132"/>
  <c r="F82" i="132"/>
  <c r="K145" i="109"/>
  <c r="F145" i="109"/>
  <c r="F31" i="16" l="1"/>
  <c r="K31" i="16"/>
  <c r="F97" i="109"/>
  <c r="F96" i="109"/>
  <c r="F95" i="109"/>
  <c r="F17" i="132"/>
  <c r="F47" i="139" l="1"/>
  <c r="F15" i="137"/>
  <c r="F14" i="137"/>
  <c r="F87" i="96"/>
  <c r="F86" i="96"/>
  <c r="F85" i="96"/>
  <c r="F84" i="96"/>
  <c r="F54" i="116"/>
  <c r="F74" i="88" l="1"/>
  <c r="F73" i="88"/>
  <c r="F71" i="115" l="1"/>
  <c r="F70" i="115"/>
  <c r="F69" i="115"/>
  <c r="F68" i="115"/>
  <c r="F60" i="115"/>
  <c r="F59" i="115"/>
  <c r="F48" i="115"/>
  <c r="F47" i="115"/>
  <c r="F46" i="115"/>
  <c r="F45" i="115"/>
  <c r="F43" i="115"/>
  <c r="F42" i="115"/>
  <c r="F41" i="115"/>
  <c r="F49" i="42"/>
  <c r="F48" i="42"/>
  <c r="F113" i="93"/>
  <c r="F111" i="93"/>
  <c r="F110" i="93"/>
  <c r="F109" i="93"/>
  <c r="F108" i="93"/>
  <c r="F107" i="93"/>
  <c r="F106" i="93"/>
  <c r="F105" i="93"/>
  <c r="F104" i="93"/>
  <c r="F103" i="93"/>
  <c r="F102" i="93"/>
  <c r="F101" i="93"/>
  <c r="F100" i="93"/>
  <c r="F99" i="93"/>
  <c r="F98" i="93"/>
  <c r="F97" i="93"/>
  <c r="F96" i="93"/>
  <c r="F95" i="93"/>
  <c r="F94" i="93"/>
  <c r="F47" i="16"/>
  <c r="F45" i="16"/>
  <c r="F44" i="16"/>
  <c r="F43" i="16"/>
  <c r="F42" i="16"/>
  <c r="F41" i="16"/>
  <c r="F40" i="16"/>
  <c r="F39" i="16"/>
  <c r="F38" i="16"/>
  <c r="F37" i="16"/>
  <c r="F36" i="16"/>
  <c r="F35" i="16"/>
  <c r="F34" i="16"/>
  <c r="F32" i="16"/>
  <c r="F30" i="16"/>
  <c r="F29" i="16"/>
  <c r="F28" i="16"/>
  <c r="F27" i="16"/>
  <c r="F26" i="16"/>
  <c r="F25" i="16"/>
  <c r="F24" i="16"/>
  <c r="F23" i="16"/>
  <c r="F22" i="16"/>
  <c r="F21" i="16"/>
  <c r="F20" i="16"/>
  <c r="F19" i="16"/>
  <c r="F18" i="16"/>
  <c r="F17" i="16"/>
  <c r="F16" i="16"/>
  <c r="F15" i="16"/>
  <c r="F14" i="16"/>
  <c r="F47" i="51"/>
  <c r="F45" i="51"/>
  <c r="F44" i="51"/>
  <c r="F43" i="51"/>
  <c r="F42" i="51"/>
  <c r="F41" i="51"/>
  <c r="F40" i="51"/>
  <c r="F39" i="51"/>
  <c r="H138" i="51" s="1"/>
  <c r="F38" i="51"/>
  <c r="F37" i="51"/>
  <c r="F36" i="51"/>
  <c r="F35" i="51"/>
  <c r="F33" i="51"/>
  <c r="F32" i="51"/>
  <c r="F31" i="51"/>
  <c r="F30" i="51"/>
  <c r="F29" i="51"/>
  <c r="F28" i="51"/>
  <c r="H137" i="51" s="1"/>
  <c r="F26" i="51"/>
  <c r="F25" i="51"/>
  <c r="F24" i="51"/>
  <c r="F22" i="51"/>
  <c r="F21" i="51"/>
  <c r="F20" i="51"/>
  <c r="F19" i="51"/>
  <c r="F18" i="51"/>
  <c r="F17" i="51"/>
  <c r="H136" i="51" s="1"/>
  <c r="F16" i="51"/>
  <c r="H135" i="51" s="1"/>
  <c r="F14" i="51"/>
  <c r="H139" i="51" l="1"/>
  <c r="K106" i="93"/>
  <c r="K105" i="93"/>
  <c r="K104" i="93"/>
  <c r="K111" i="93"/>
  <c r="K110" i="93" l="1"/>
  <c r="K109" i="93"/>
  <c r="K107" i="93"/>
  <c r="K103" i="93"/>
  <c r="K102" i="93"/>
  <c r="K101" i="93"/>
  <c r="K108" i="93"/>
  <c r="K100" i="93"/>
  <c r="K99" i="93"/>
  <c r="K98" i="93"/>
  <c r="K97" i="93"/>
  <c r="K96" i="93"/>
  <c r="K95" i="93"/>
  <c r="K94" i="93"/>
  <c r="K92" i="93"/>
  <c r="F92" i="93"/>
  <c r="K74" i="88"/>
  <c r="K73" i="88"/>
  <c r="K87" i="96"/>
  <c r="K86" i="96"/>
  <c r="K85" i="96"/>
  <c r="K84" i="96"/>
  <c r="K20" i="16"/>
  <c r="K15" i="51"/>
  <c r="K48" i="42" l="1"/>
  <c r="K47" i="42"/>
  <c r="F47" i="42"/>
  <c r="K15" i="137" l="1"/>
  <c r="K14" i="137"/>
  <c r="K17" i="132"/>
  <c r="K71" i="115" l="1"/>
  <c r="K70" i="115"/>
  <c r="K69" i="115"/>
  <c r="K68" i="115"/>
  <c r="K60" i="115"/>
  <c r="K59" i="115"/>
  <c r="K46" i="115"/>
  <c r="K45" i="115"/>
  <c r="K47" i="115"/>
  <c r="K48" i="115"/>
  <c r="K97" i="109"/>
  <c r="K96" i="109"/>
  <c r="K95" i="109"/>
  <c r="K65" i="42" l="1"/>
  <c r="F66" i="42"/>
  <c r="F65" i="42"/>
  <c r="K47" i="139"/>
  <c r="K54" i="116"/>
  <c r="K50" i="41" l="1"/>
  <c r="F50" i="41"/>
  <c r="K42" i="115"/>
  <c r="K41" i="115"/>
  <c r="F53" i="115" l="1"/>
  <c r="F52" i="115"/>
  <c r="F51" i="115"/>
  <c r="F50" i="115"/>
  <c r="F49" i="115"/>
  <c r="F44" i="115"/>
  <c r="F40" i="115"/>
  <c r="F39" i="115"/>
  <c r="F38" i="115"/>
  <c r="F37" i="115"/>
  <c r="F146" i="109"/>
  <c r="F144" i="109"/>
  <c r="F143" i="109"/>
  <c r="F142" i="109"/>
  <c r="F141" i="109"/>
  <c r="F140" i="109"/>
  <c r="F139" i="109"/>
  <c r="F138" i="109"/>
  <c r="F137" i="109"/>
  <c r="F136" i="109"/>
  <c r="F135" i="109"/>
  <c r="F134" i="109"/>
  <c r="F133" i="109"/>
  <c r="F132" i="109"/>
  <c r="F131" i="109"/>
  <c r="F130" i="109"/>
  <c r="F129" i="109"/>
  <c r="F128" i="109"/>
  <c r="F127" i="109"/>
  <c r="F126" i="109"/>
  <c r="F125" i="109"/>
  <c r="F124" i="109"/>
  <c r="F123" i="109"/>
  <c r="F122" i="109"/>
  <c r="F121" i="109"/>
  <c r="F120" i="109"/>
  <c r="F119" i="109"/>
  <c r="F118" i="109"/>
  <c r="F117" i="109"/>
  <c r="F115" i="109"/>
  <c r="F114" i="109"/>
  <c r="F113" i="109"/>
  <c r="F112" i="109"/>
  <c r="F111" i="109"/>
  <c r="F110" i="109"/>
  <c r="F109" i="109"/>
  <c r="F108" i="109"/>
  <c r="F107" i="109"/>
  <c r="F106" i="109"/>
  <c r="F105" i="109"/>
  <c r="F104" i="109"/>
  <c r="F103" i="109"/>
  <c r="F101" i="109"/>
  <c r="F100" i="109"/>
  <c r="F99" i="109"/>
  <c r="F98" i="109"/>
  <c r="F94" i="109"/>
  <c r="F93" i="109"/>
  <c r="F92" i="109"/>
  <c r="F91" i="109"/>
  <c r="F90" i="109"/>
  <c r="F89" i="109"/>
  <c r="F88" i="109"/>
  <c r="F87" i="109"/>
  <c r="F86" i="109"/>
  <c r="F85" i="109"/>
  <c r="F84" i="109"/>
  <c r="F83" i="109"/>
  <c r="F82" i="109"/>
  <c r="F81" i="109"/>
  <c r="F80" i="109"/>
  <c r="F79" i="109"/>
  <c r="F78" i="109"/>
  <c r="F77" i="109"/>
  <c r="F76" i="109"/>
  <c r="F75" i="109"/>
  <c r="F74" i="109"/>
  <c r="F73" i="109"/>
  <c r="F72" i="109"/>
  <c r="F71" i="109"/>
  <c r="F70" i="109"/>
  <c r="F69" i="109"/>
  <c r="F68" i="109"/>
  <c r="F67" i="109"/>
  <c r="F66" i="109"/>
  <c r="F65" i="109"/>
  <c r="F64" i="109"/>
  <c r="F63" i="109"/>
  <c r="F62" i="109"/>
  <c r="F61" i="109"/>
  <c r="F60" i="109"/>
  <c r="F59" i="109"/>
  <c r="F58" i="109"/>
  <c r="F57" i="109"/>
  <c r="F56" i="109"/>
  <c r="F55" i="109"/>
  <c r="F54" i="109"/>
  <c r="F53" i="109"/>
  <c r="F52" i="109"/>
  <c r="F51" i="109"/>
  <c r="F50" i="109"/>
  <c r="F49" i="109"/>
  <c r="F48" i="109"/>
  <c r="F47" i="109"/>
  <c r="F46" i="109"/>
  <c r="F45" i="109"/>
  <c r="F44" i="109"/>
  <c r="F43" i="109"/>
  <c r="F42" i="109"/>
  <c r="F41" i="109"/>
  <c r="F39" i="109"/>
  <c r="F38" i="109"/>
  <c r="F37" i="109"/>
  <c r="F36" i="109"/>
  <c r="F35" i="109"/>
  <c r="F34" i="109"/>
  <c r="F33" i="109"/>
  <c r="F32" i="109"/>
  <c r="F31" i="109"/>
  <c r="F30" i="109"/>
  <c r="F29" i="109"/>
  <c r="F28" i="109"/>
  <c r="F27" i="109"/>
  <c r="F25" i="109"/>
  <c r="F24" i="109"/>
  <c r="F23" i="109"/>
  <c r="F22" i="109"/>
  <c r="F21" i="109"/>
  <c r="F20" i="109"/>
  <c r="F19" i="109"/>
  <c r="F18" i="109"/>
  <c r="F17" i="109"/>
  <c r="F15" i="109"/>
  <c r="F14" i="109"/>
  <c r="F13" i="109"/>
  <c r="F82" i="76"/>
  <c r="F71" i="116" l="1"/>
  <c r="F69" i="116"/>
  <c r="F68" i="116"/>
  <c r="F67" i="116"/>
  <c r="F66" i="116"/>
  <c r="F65" i="116"/>
  <c r="F64" i="116"/>
  <c r="F63" i="116"/>
  <c r="F62" i="116"/>
  <c r="F60" i="116"/>
  <c r="F59" i="116"/>
  <c r="F58" i="116"/>
  <c r="F57" i="116"/>
  <c r="F56" i="116"/>
  <c r="F55" i="116"/>
  <c r="F53" i="116"/>
  <c r="F52" i="116"/>
  <c r="F51" i="116"/>
  <c r="F49" i="116"/>
  <c r="F48" i="116"/>
  <c r="F47" i="116"/>
  <c r="F46" i="116"/>
  <c r="F45" i="116"/>
  <c r="F44" i="116"/>
  <c r="F43" i="116"/>
  <c r="F42" i="116"/>
  <c r="F41" i="116"/>
  <c r="F39" i="116"/>
  <c r="F38" i="116"/>
  <c r="F37" i="116"/>
  <c r="F36" i="116"/>
  <c r="F35" i="116"/>
  <c r="F34" i="116"/>
  <c r="F33" i="116"/>
  <c r="F32" i="116"/>
  <c r="F31" i="116"/>
  <c r="F30" i="116"/>
  <c r="F29" i="116"/>
  <c r="F27" i="116"/>
  <c r="F26" i="116"/>
  <c r="F25" i="116"/>
  <c r="F24" i="116"/>
  <c r="F23" i="116"/>
  <c r="F22" i="116"/>
  <c r="F21" i="116"/>
  <c r="F20" i="116"/>
  <c r="F15" i="116"/>
  <c r="F14" i="116"/>
  <c r="F16" i="116"/>
  <c r="F46" i="93" l="1"/>
  <c r="F63" i="93"/>
  <c r="I5" i="132" l="1"/>
  <c r="I5" i="137"/>
  <c r="I5" i="115"/>
  <c r="I5" i="43"/>
  <c r="F101" i="115" l="1"/>
  <c r="F22" i="42"/>
  <c r="F21" i="42"/>
  <c r="F20" i="42"/>
  <c r="E22" i="138" l="1"/>
  <c r="F61" i="93" l="1"/>
  <c r="F60" i="93"/>
  <c r="F59" i="93"/>
  <c r="F58" i="93"/>
  <c r="F57" i="93"/>
  <c r="F32" i="93"/>
  <c r="F31" i="93"/>
  <c r="F30" i="93"/>
  <c r="F29" i="93"/>
  <c r="F28" i="93"/>
  <c r="F27" i="93"/>
  <c r="F26" i="93"/>
  <c r="F25" i="93"/>
  <c r="F24" i="93"/>
  <c r="F23" i="93"/>
  <c r="F22" i="93"/>
  <c r="F21" i="93"/>
  <c r="F20" i="93"/>
  <c r="F19" i="93"/>
  <c r="F18" i="93"/>
  <c r="F17" i="93"/>
  <c r="F16" i="93"/>
  <c r="F15" i="93"/>
  <c r="F14" i="93"/>
  <c r="K38" i="16"/>
  <c r="K24" i="16"/>
  <c r="K25" i="16"/>
  <c r="K19" i="16"/>
  <c r="K21" i="16"/>
  <c r="K22" i="16"/>
  <c r="K23" i="16"/>
  <c r="K17" i="16"/>
  <c r="K46" i="93" l="1"/>
  <c r="K19" i="93"/>
  <c r="K18" i="93"/>
  <c r="K17" i="93"/>
  <c r="K16" i="93"/>
  <c r="K61" i="93"/>
  <c r="K18" i="16"/>
  <c r="K63" i="93"/>
  <c r="K58" i="93"/>
  <c r="K59" i="93"/>
  <c r="K60" i="93"/>
  <c r="F83" i="132" l="1"/>
  <c r="F81" i="132"/>
  <c r="F80" i="132"/>
  <c r="F79" i="132"/>
  <c r="F78" i="132"/>
  <c r="F77" i="132"/>
  <c r="F76" i="132"/>
  <c r="F75" i="132"/>
  <c r="F74" i="132"/>
  <c r="F73" i="132"/>
  <c r="F72" i="132"/>
  <c r="F71" i="132"/>
  <c r="F70" i="132"/>
  <c r="F69" i="132"/>
  <c r="F68" i="132"/>
  <c r="F67" i="132"/>
  <c r="F66" i="132"/>
  <c r="F65" i="132"/>
  <c r="F64" i="132"/>
  <c r="F63" i="132"/>
  <c r="F62" i="132"/>
  <c r="F61" i="132"/>
  <c r="F60" i="132"/>
  <c r="F59" i="132"/>
  <c r="F58" i="132"/>
  <c r="F57" i="132"/>
  <c r="F56" i="132"/>
  <c r="F55" i="132"/>
  <c r="F54" i="132"/>
  <c r="F53" i="132"/>
  <c r="F52" i="132"/>
  <c r="F51" i="132"/>
  <c r="F50" i="132"/>
  <c r="F49" i="132"/>
  <c r="F48" i="132"/>
  <c r="F47" i="132"/>
  <c r="F46" i="132"/>
  <c r="F45" i="132"/>
  <c r="F44" i="132"/>
  <c r="F43" i="132"/>
  <c r="F42" i="132"/>
  <c r="F41" i="132"/>
  <c r="F40" i="132"/>
  <c r="F39" i="132"/>
  <c r="F38" i="132"/>
  <c r="F37" i="132"/>
  <c r="F36" i="132"/>
  <c r="F35" i="132"/>
  <c r="F34" i="132"/>
  <c r="F33" i="132"/>
  <c r="F32" i="132"/>
  <c r="F31" i="132"/>
  <c r="F30" i="132"/>
  <c r="F29" i="132"/>
  <c r="F28" i="132"/>
  <c r="F27" i="132"/>
  <c r="F26" i="132"/>
  <c r="F25" i="132"/>
  <c r="F24" i="132"/>
  <c r="F23" i="132"/>
  <c r="F22" i="132"/>
  <c r="F21" i="132"/>
  <c r="F20" i="132"/>
  <c r="F19" i="132"/>
  <c r="F18" i="132"/>
  <c r="F16" i="132"/>
  <c r="F15" i="132"/>
  <c r="F14" i="132"/>
  <c r="F111" i="115" l="1"/>
  <c r="F109" i="115"/>
  <c r="F108" i="115"/>
  <c r="F107" i="115"/>
  <c r="F106" i="115"/>
  <c r="F105" i="115"/>
  <c r="F104" i="115"/>
  <c r="F103" i="115"/>
  <c r="F102" i="115"/>
  <c r="F99" i="115"/>
  <c r="F98" i="115"/>
  <c r="F97" i="115"/>
  <c r="F96" i="115"/>
  <c r="F95" i="115"/>
  <c r="F94" i="115"/>
  <c r="F93" i="115"/>
  <c r="F92" i="115"/>
  <c r="F91" i="115"/>
  <c r="F90" i="115"/>
  <c r="F89" i="115"/>
  <c r="F88" i="115"/>
  <c r="F87" i="115"/>
  <c r="F86" i="115"/>
  <c r="F85" i="115"/>
  <c r="F84" i="115"/>
  <c r="F83" i="115"/>
  <c r="F82" i="115"/>
  <c r="F80" i="115"/>
  <c r="F79" i="115"/>
  <c r="F78" i="115"/>
  <c r="F77" i="115"/>
  <c r="F76" i="115"/>
  <c r="F75" i="115"/>
  <c r="F74" i="115"/>
  <c r="F73" i="115"/>
  <c r="F72" i="115"/>
  <c r="F67" i="115"/>
  <c r="F66" i="115"/>
  <c r="F65" i="115"/>
  <c r="F64" i="115"/>
  <c r="F63" i="115"/>
  <c r="F62" i="115"/>
  <c r="F61" i="115"/>
  <c r="F58" i="115"/>
  <c r="F56" i="115"/>
  <c r="F55" i="115"/>
  <c r="F54" i="115"/>
  <c r="F36" i="115"/>
  <c r="F35" i="115"/>
  <c r="F34" i="115"/>
  <c r="F33" i="115"/>
  <c r="F32" i="115"/>
  <c r="F31" i="115"/>
  <c r="F29" i="115"/>
  <c r="F28" i="115"/>
  <c r="F27" i="115"/>
  <c r="F26" i="115"/>
  <c r="F25" i="115"/>
  <c r="F24" i="115"/>
  <c r="F23" i="115"/>
  <c r="F22" i="115"/>
  <c r="F21" i="115"/>
  <c r="F20" i="115"/>
  <c r="F19" i="115"/>
  <c r="F18" i="115"/>
  <c r="F17" i="115"/>
  <c r="F16" i="115"/>
  <c r="F15" i="115"/>
  <c r="F14" i="115"/>
  <c r="K37" i="115" l="1"/>
  <c r="K38" i="115"/>
  <c r="K39" i="115"/>
  <c r="K40" i="115"/>
  <c r="K43" i="115"/>
  <c r="K44" i="115"/>
  <c r="K49" i="115"/>
  <c r="K50" i="115"/>
  <c r="K51" i="115"/>
  <c r="K52" i="115"/>
  <c r="K53" i="115"/>
  <c r="F65" i="139" l="1"/>
  <c r="F64" i="139"/>
  <c r="F63" i="139"/>
  <c r="F60" i="139"/>
  <c r="F59" i="139"/>
  <c r="F57" i="139"/>
  <c r="F54" i="139"/>
  <c r="F52" i="139"/>
  <c r="F51" i="139"/>
  <c r="F49" i="139"/>
  <c r="F48" i="139"/>
  <c r="F46" i="139"/>
  <c r="F45" i="139"/>
  <c r="F43" i="139"/>
  <c r="F42" i="139"/>
  <c r="F40" i="139"/>
  <c r="F33" i="139"/>
  <c r="F29" i="139"/>
  <c r="F28" i="139"/>
  <c r="F20" i="139"/>
  <c r="F68" i="139"/>
  <c r="F69" i="139"/>
  <c r="F70" i="139"/>
  <c r="F71" i="139"/>
  <c r="F72" i="139"/>
  <c r="F73" i="139"/>
  <c r="F74" i="139"/>
  <c r="F75" i="139"/>
  <c r="F76" i="139"/>
  <c r="F77" i="139"/>
  <c r="F78" i="139"/>
  <c r="F79" i="139"/>
  <c r="F80" i="139"/>
  <c r="F81" i="139"/>
  <c r="F67" i="139"/>
  <c r="F58" i="139"/>
  <c r="F61" i="139"/>
  <c r="F62" i="139"/>
  <c r="F56" i="139"/>
  <c r="F50" i="139"/>
  <c r="F53" i="139"/>
  <c r="E39" i="138" l="1"/>
  <c r="F16" i="139"/>
  <c r="F14" i="139"/>
  <c r="F15" i="139"/>
  <c r="K45" i="139" l="1"/>
  <c r="K46" i="139"/>
  <c r="K48" i="139"/>
  <c r="K49" i="139"/>
  <c r="K50" i="139"/>
  <c r="K51" i="139"/>
  <c r="D188" i="139"/>
  <c r="D189" i="139" s="1"/>
  <c r="E186" i="139"/>
  <c r="D185" i="139"/>
  <c r="E185" i="139" s="1"/>
  <c r="D184" i="139"/>
  <c r="E184" i="139" s="1"/>
  <c r="D183" i="139"/>
  <c r="D179" i="139"/>
  <c r="K81" i="139"/>
  <c r="K80" i="139"/>
  <c r="K79" i="139"/>
  <c r="K78" i="139"/>
  <c r="K77" i="139"/>
  <c r="K76" i="139"/>
  <c r="K75" i="139"/>
  <c r="K74" i="139"/>
  <c r="K73" i="139"/>
  <c r="K72" i="139"/>
  <c r="K71" i="139"/>
  <c r="K70" i="139"/>
  <c r="K69" i="139"/>
  <c r="K68" i="139"/>
  <c r="K67" i="139"/>
  <c r="K65" i="139"/>
  <c r="K64" i="139"/>
  <c r="K63" i="139"/>
  <c r="K62" i="139"/>
  <c r="K61" i="139"/>
  <c r="K60" i="139"/>
  <c r="K59" i="139"/>
  <c r="K58" i="139"/>
  <c r="K57" i="139"/>
  <c r="K56" i="139"/>
  <c r="K54" i="139"/>
  <c r="K53" i="139"/>
  <c r="K52" i="139"/>
  <c r="K44" i="139"/>
  <c r="F44" i="139"/>
  <c r="K43" i="139"/>
  <c r="K42" i="139"/>
  <c r="K41" i="139"/>
  <c r="F41" i="139"/>
  <c r="K40" i="139"/>
  <c r="K39" i="139"/>
  <c r="F39" i="139"/>
  <c r="K38" i="139"/>
  <c r="F38" i="139"/>
  <c r="K36" i="139"/>
  <c r="F36" i="139"/>
  <c r="K35" i="139"/>
  <c r="F35" i="139"/>
  <c r="K34" i="139"/>
  <c r="F34" i="139"/>
  <c r="K33" i="139"/>
  <c r="K32" i="139"/>
  <c r="F32" i="139"/>
  <c r="K31" i="139"/>
  <c r="F31" i="139"/>
  <c r="K30" i="139"/>
  <c r="F30" i="139"/>
  <c r="K29" i="139"/>
  <c r="K28" i="139"/>
  <c r="K27" i="139"/>
  <c r="F27" i="139"/>
  <c r="K26" i="139"/>
  <c r="F26" i="139"/>
  <c r="K25" i="139"/>
  <c r="F25" i="139"/>
  <c r="K23" i="139"/>
  <c r="F23" i="139"/>
  <c r="K22" i="139"/>
  <c r="F22" i="139"/>
  <c r="K21" i="139"/>
  <c r="F21" i="139"/>
  <c r="K20" i="139"/>
  <c r="K19" i="139"/>
  <c r="F19" i="139"/>
  <c r="K18" i="139"/>
  <c r="F18" i="139"/>
  <c r="K17" i="139"/>
  <c r="F17" i="139"/>
  <c r="K16" i="139"/>
  <c r="K15" i="139"/>
  <c r="K14" i="139"/>
  <c r="K13" i="139"/>
  <c r="F13" i="139"/>
  <c r="I5" i="139"/>
  <c r="G5" i="139"/>
  <c r="D5" i="139"/>
  <c r="D190" i="139" l="1"/>
  <c r="H39" i="138" s="1"/>
  <c r="K86" i="139"/>
  <c r="D180" i="139" s="1"/>
  <c r="H8" i="139" s="1"/>
  <c r="D187" i="139"/>
  <c r="E183" i="139"/>
  <c r="E187" i="139" s="1"/>
  <c r="D175" i="139"/>
  <c r="F39" i="138" l="1"/>
  <c r="G39" i="138"/>
  <c r="D177" i="139"/>
  <c r="D8" i="139" s="1"/>
  <c r="D39" i="138" s="1"/>
  <c r="E38" i="138" l="1"/>
  <c r="E32" i="138"/>
  <c r="E31" i="138"/>
  <c r="E23" i="138"/>
  <c r="E35" i="138"/>
  <c r="E42" i="138" l="1"/>
  <c r="E29" i="138"/>
  <c r="E37" i="138"/>
  <c r="E33" i="138"/>
  <c r="E34" i="138"/>
  <c r="E40" i="138"/>
  <c r="E36" i="138"/>
  <c r="E41" i="138"/>
  <c r="E27" i="138"/>
  <c r="E28" i="138"/>
  <c r="E21" i="138"/>
  <c r="E30" i="138"/>
  <c r="E26" i="138"/>
  <c r="E25" i="138"/>
  <c r="E43" i="138" l="1"/>
  <c r="D161" i="132"/>
  <c r="D158" i="132"/>
  <c r="D156" i="132"/>
  <c r="D154" i="137"/>
  <c r="D153" i="137"/>
  <c r="D152" i="137"/>
  <c r="D157" i="137"/>
  <c r="K86" i="93"/>
  <c r="D157" i="97"/>
  <c r="F16" i="109"/>
  <c r="D165" i="12"/>
  <c r="F119" i="76"/>
  <c r="F120" i="76"/>
  <c r="F121" i="76"/>
  <c r="F122" i="76"/>
  <c r="F123" i="76"/>
  <c r="F124" i="76"/>
  <c r="F125" i="76"/>
  <c r="F126" i="76"/>
  <c r="F127" i="76"/>
  <c r="F128" i="76"/>
  <c r="F129" i="76"/>
  <c r="F130" i="76"/>
  <c r="F131" i="76"/>
  <c r="F132" i="76"/>
  <c r="F133" i="76"/>
  <c r="F134" i="76"/>
  <c r="F135" i="76"/>
  <c r="F136" i="76"/>
  <c r="F137" i="76"/>
  <c r="F138" i="76"/>
  <c r="F139" i="76"/>
  <c r="F140" i="76"/>
  <c r="F141" i="76"/>
  <c r="F142" i="76"/>
  <c r="F143" i="76"/>
  <c r="F144" i="76"/>
  <c r="F145" i="76"/>
  <c r="F146" i="76"/>
  <c r="F147" i="76"/>
  <c r="F148" i="76"/>
  <c r="F149" i="76"/>
  <c r="F150" i="76"/>
  <c r="F151" i="76"/>
  <c r="F152" i="76"/>
  <c r="F153" i="76"/>
  <c r="F154" i="76"/>
  <c r="F155" i="76"/>
  <c r="F157" i="76"/>
  <c r="F118" i="76"/>
  <c r="F100" i="76"/>
  <c r="F101" i="76"/>
  <c r="F102" i="76"/>
  <c r="F103" i="76"/>
  <c r="F104" i="76"/>
  <c r="F105" i="76"/>
  <c r="F106" i="76"/>
  <c r="F107" i="76"/>
  <c r="F108" i="76"/>
  <c r="F109" i="76"/>
  <c r="F110" i="76"/>
  <c r="F111" i="76"/>
  <c r="F112" i="76"/>
  <c r="F113" i="76"/>
  <c r="F114" i="76"/>
  <c r="F115" i="76"/>
  <c r="F116" i="76"/>
  <c r="F99" i="76"/>
  <c r="F92" i="76"/>
  <c r="F93" i="76"/>
  <c r="F94" i="76"/>
  <c r="F95" i="76"/>
  <c r="F96" i="76"/>
  <c r="F97" i="76"/>
  <c r="F91" i="76"/>
  <c r="D180" i="76"/>
  <c r="K45" i="51"/>
  <c r="D178" i="88"/>
  <c r="D166" i="94"/>
  <c r="D153" i="18"/>
  <c r="D149" i="51"/>
  <c r="F40" i="133"/>
  <c r="F28" i="116"/>
  <c r="F19" i="116"/>
  <c r="F18" i="116"/>
  <c r="F17" i="116"/>
  <c r="F13" i="116"/>
  <c r="D175" i="88"/>
  <c r="D174" i="88"/>
  <c r="D173" i="88"/>
  <c r="F25" i="18"/>
  <c r="F26" i="18"/>
  <c r="F27" i="18"/>
  <c r="F28" i="18"/>
  <c r="F29" i="18"/>
  <c r="F30" i="18"/>
  <c r="F31" i="18"/>
  <c r="F32" i="18"/>
  <c r="F33" i="18"/>
  <c r="F34" i="18"/>
  <c r="F35" i="18"/>
  <c r="F36" i="18"/>
  <c r="F37" i="18"/>
  <c r="F38" i="18"/>
  <c r="F24" i="18"/>
  <c r="F22" i="137" l="1"/>
  <c r="F16" i="137"/>
  <c r="F17" i="137"/>
  <c r="F18" i="137"/>
  <c r="F19" i="137"/>
  <c r="F20" i="137"/>
  <c r="F13" i="137"/>
  <c r="F36" i="94"/>
  <c r="F37" i="94"/>
  <c r="F38" i="94"/>
  <c r="F39" i="94"/>
  <c r="F40" i="94"/>
  <c r="F41" i="94"/>
  <c r="F42" i="94"/>
  <c r="F43" i="94"/>
  <c r="F44" i="94"/>
  <c r="F45" i="94"/>
  <c r="F46" i="94"/>
  <c r="F47" i="94"/>
  <c r="F48" i="94"/>
  <c r="F49" i="94"/>
  <c r="F50" i="94"/>
  <c r="F51" i="94"/>
  <c r="F52" i="94"/>
  <c r="F53" i="94"/>
  <c r="F54" i="94"/>
  <c r="F55" i="94"/>
  <c r="F56" i="94"/>
  <c r="F57" i="94"/>
  <c r="F58" i="94"/>
  <c r="F59" i="94"/>
  <c r="F35" i="94"/>
  <c r="F33" i="94"/>
  <c r="F20" i="94"/>
  <c r="F21" i="94"/>
  <c r="F22" i="94"/>
  <c r="F23" i="94"/>
  <c r="F24" i="94"/>
  <c r="F25" i="94"/>
  <c r="F26" i="94"/>
  <c r="F27" i="94"/>
  <c r="F28" i="94"/>
  <c r="F29" i="94"/>
  <c r="F30" i="94"/>
  <c r="F19" i="94"/>
  <c r="F14" i="94"/>
  <c r="F13" i="94"/>
  <c r="F84" i="93"/>
  <c r="F85" i="93"/>
  <c r="F86" i="93"/>
  <c r="F87" i="93"/>
  <c r="F88" i="93"/>
  <c r="F89" i="93"/>
  <c r="F90" i="93"/>
  <c r="F91" i="93"/>
  <c r="F83" i="93"/>
  <c r="F70" i="93"/>
  <c r="F71" i="93"/>
  <c r="F72" i="93"/>
  <c r="F73" i="93"/>
  <c r="F74" i="93"/>
  <c r="F75" i="93"/>
  <c r="F76" i="93"/>
  <c r="F77" i="93"/>
  <c r="F78" i="93"/>
  <c r="F79" i="93"/>
  <c r="F80" i="93"/>
  <c r="F81" i="93"/>
  <c r="F69" i="93"/>
  <c r="F64" i="93"/>
  <c r="F65" i="93"/>
  <c r="F66" i="93"/>
  <c r="F55" i="93"/>
  <c r="F56" i="93"/>
  <c r="F52" i="93"/>
  <c r="F53" i="93"/>
  <c r="F54" i="93"/>
  <c r="F50" i="93"/>
  <c r="F51" i="93"/>
  <c r="F45" i="93"/>
  <c r="F47" i="93"/>
  <c r="F48" i="93"/>
  <c r="F49" i="93"/>
  <c r="F40" i="93"/>
  <c r="F41" i="93"/>
  <c r="F42" i="93"/>
  <c r="F43" i="93"/>
  <c r="F44" i="93"/>
  <c r="F38" i="93"/>
  <c r="F39" i="93"/>
  <c r="F62" i="93"/>
  <c r="F37" i="93"/>
  <c r="F35" i="93"/>
  <c r="F36" i="93"/>
  <c r="F34" i="93"/>
  <c r="F13" i="93"/>
  <c r="F64" i="96"/>
  <c r="F63" i="96"/>
  <c r="F58" i="96"/>
  <c r="F57" i="96"/>
  <c r="F56" i="96"/>
  <c r="F55" i="96"/>
  <c r="F32" i="96"/>
  <c r="F31" i="96"/>
  <c r="F28" i="96"/>
  <c r="F27" i="96"/>
  <c r="F19" i="96"/>
  <c r="F15" i="96"/>
  <c r="F14" i="96"/>
  <c r="F13" i="96"/>
  <c r="F65" i="88"/>
  <c r="F62" i="88"/>
  <c r="F63" i="88"/>
  <c r="F64" i="88"/>
  <c r="F59" i="88"/>
  <c r="F60" i="88"/>
  <c r="F61" i="88"/>
  <c r="F58" i="88"/>
  <c r="F56" i="88"/>
  <c r="F57" i="88"/>
  <c r="F55" i="88"/>
  <c r="F49" i="88"/>
  <c r="F44" i="88"/>
  <c r="F41" i="88"/>
  <c r="F42" i="88"/>
  <c r="F43" i="88"/>
  <c r="F40" i="88"/>
  <c r="F21" i="88"/>
  <c r="F15" i="88"/>
  <c r="F16" i="88"/>
  <c r="F17" i="88"/>
  <c r="F18" i="88"/>
  <c r="F19" i="88"/>
  <c r="F20" i="88"/>
  <c r="F14" i="88"/>
  <c r="F13" i="88"/>
  <c r="F13" i="132"/>
  <c r="F13" i="115"/>
  <c r="F51" i="41"/>
  <c r="F49" i="41"/>
  <c r="F35" i="41"/>
  <c r="F36" i="41"/>
  <c r="F37" i="41"/>
  <c r="F34" i="41"/>
  <c r="F32" i="41"/>
  <c r="F33" i="41"/>
  <c r="F31" i="41"/>
  <c r="F30" i="41"/>
  <c r="F28" i="41"/>
  <c r="F26" i="41"/>
  <c r="F23" i="41"/>
  <c r="F22" i="41"/>
  <c r="F14" i="41"/>
  <c r="F15" i="41"/>
  <c r="F13" i="41"/>
  <c r="F13" i="51"/>
  <c r="D136" i="51" s="1"/>
  <c r="F91" i="60"/>
  <c r="F79" i="60"/>
  <c r="F77" i="60"/>
  <c r="F78" i="60"/>
  <c r="F75" i="60"/>
  <c r="F76" i="60"/>
  <c r="F74" i="60"/>
  <c r="F73" i="60"/>
  <c r="F71" i="60"/>
  <c r="F70" i="60"/>
  <c r="F67" i="60"/>
  <c r="F65" i="60"/>
  <c r="F63" i="60"/>
  <c r="F64" i="60"/>
  <c r="F61" i="60"/>
  <c r="F62" i="60"/>
  <c r="F60" i="60"/>
  <c r="F59" i="60"/>
  <c r="F58" i="60"/>
  <c r="F54" i="60"/>
  <c r="F55" i="60"/>
  <c r="F51" i="60"/>
  <c r="F52" i="60"/>
  <c r="F53" i="60"/>
  <c r="F50" i="60"/>
  <c r="F45" i="60"/>
  <c r="F46" i="60"/>
  <c r="F47" i="60"/>
  <c r="F48" i="60"/>
  <c r="F43" i="60"/>
  <c r="F44" i="60"/>
  <c r="F42" i="60"/>
  <c r="F38" i="60"/>
  <c r="F39" i="60"/>
  <c r="F40" i="60"/>
  <c r="F37" i="60"/>
  <c r="F35" i="60"/>
  <c r="F34" i="60"/>
  <c r="F33" i="60"/>
  <c r="F31" i="60"/>
  <c r="F32" i="60"/>
  <c r="F29" i="60"/>
  <c r="F30" i="60"/>
  <c r="F28" i="60"/>
  <c r="F26" i="60"/>
  <c r="F22" i="60"/>
  <c r="F23" i="60"/>
  <c r="F24" i="60"/>
  <c r="F21" i="60"/>
  <c r="F18" i="60"/>
  <c r="F17" i="60"/>
  <c r="F14" i="60"/>
  <c r="F15" i="60"/>
  <c r="F13" i="60"/>
  <c r="F72" i="43"/>
  <c r="F69" i="43"/>
  <c r="F70" i="43"/>
  <c r="F68" i="43"/>
  <c r="F63" i="43"/>
  <c r="F61"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22" i="43"/>
  <c r="F23" i="43"/>
  <c r="F24" i="43"/>
  <c r="F25" i="43"/>
  <c r="F26" i="43"/>
  <c r="F20" i="43"/>
  <c r="F21" i="43"/>
  <c r="F19" i="43"/>
  <c r="F17" i="43"/>
  <c r="F16" i="43"/>
  <c r="F15" i="43"/>
  <c r="F13" i="43"/>
  <c r="F84" i="42"/>
  <c r="F82" i="42"/>
  <c r="F76" i="42"/>
  <c r="F77" i="42"/>
  <c r="F78" i="42"/>
  <c r="F79" i="42"/>
  <c r="F80" i="42"/>
  <c r="F81" i="42"/>
  <c r="F75" i="42"/>
  <c r="F71" i="42"/>
  <c r="F72" i="42"/>
  <c r="F73" i="42"/>
  <c r="F70" i="42"/>
  <c r="F69" i="42"/>
  <c r="F68" i="42"/>
  <c r="F51" i="42"/>
  <c r="F46" i="42"/>
  <c r="F27" i="42"/>
  <c r="F26" i="42"/>
  <c r="F24" i="42"/>
  <c r="F17" i="42"/>
  <c r="F18" i="42"/>
  <c r="F19" i="42"/>
  <c r="F14" i="42"/>
  <c r="F15" i="42"/>
  <c r="F16" i="42"/>
  <c r="F13" i="42"/>
  <c r="F52" i="42"/>
  <c r="F53" i="42"/>
  <c r="F54" i="42"/>
  <c r="F55" i="42"/>
  <c r="F56" i="42"/>
  <c r="F57" i="42"/>
  <c r="F58" i="42"/>
  <c r="F59" i="42"/>
  <c r="F60" i="42"/>
  <c r="F61" i="42"/>
  <c r="F62" i="42"/>
  <c r="F63" i="42"/>
  <c r="F64" i="42"/>
  <c r="F28" i="42"/>
  <c r="F29" i="42"/>
  <c r="F30" i="42"/>
  <c r="F31" i="42"/>
  <c r="F32" i="42"/>
  <c r="F33" i="42"/>
  <c r="F34" i="42"/>
  <c r="F35" i="42"/>
  <c r="F36" i="42"/>
  <c r="F37" i="42"/>
  <c r="F38" i="42"/>
  <c r="F39" i="42"/>
  <c r="F40" i="42"/>
  <c r="F41" i="42"/>
  <c r="F42" i="42"/>
  <c r="F43" i="42"/>
  <c r="F44" i="42"/>
  <c r="F45" i="42"/>
  <c r="F23" i="42"/>
  <c r="F98" i="137" l="1"/>
  <c r="K98" i="137"/>
  <c r="E155" i="137"/>
  <c r="E154" i="137"/>
  <c r="E153" i="137"/>
  <c r="D156" i="137"/>
  <c r="D158" i="137" s="1"/>
  <c r="D148" i="137"/>
  <c r="K96" i="137"/>
  <c r="F96" i="137"/>
  <c r="K95" i="137"/>
  <c r="F95" i="137"/>
  <c r="K94" i="137"/>
  <c r="F94" i="137"/>
  <c r="K93" i="137"/>
  <c r="F93" i="137"/>
  <c r="K92" i="137"/>
  <c r="F92" i="137"/>
  <c r="K91" i="137"/>
  <c r="F91" i="137"/>
  <c r="K90" i="137"/>
  <c r="F90" i="137"/>
  <c r="K89" i="137"/>
  <c r="F89" i="137"/>
  <c r="K88" i="137"/>
  <c r="F88" i="137"/>
  <c r="K87" i="137"/>
  <c r="F87" i="137"/>
  <c r="K86" i="137"/>
  <c r="F86" i="137"/>
  <c r="K85" i="137"/>
  <c r="F85" i="137"/>
  <c r="K84" i="137"/>
  <c r="F84" i="137"/>
  <c r="K83" i="137"/>
  <c r="F83" i="137"/>
  <c r="K82" i="137"/>
  <c r="F82" i="137"/>
  <c r="K81" i="137"/>
  <c r="F81" i="137"/>
  <c r="K80" i="137"/>
  <c r="F80" i="137"/>
  <c r="K79" i="137"/>
  <c r="F79" i="137"/>
  <c r="K78" i="137"/>
  <c r="F78" i="137"/>
  <c r="K76" i="137"/>
  <c r="F76" i="137"/>
  <c r="K75" i="137"/>
  <c r="F75" i="137"/>
  <c r="K74" i="137"/>
  <c r="F74" i="137"/>
  <c r="K73" i="137"/>
  <c r="F73" i="137"/>
  <c r="K72" i="137"/>
  <c r="F72" i="137"/>
  <c r="K71" i="137"/>
  <c r="F71" i="137"/>
  <c r="K70" i="137"/>
  <c r="F70" i="137"/>
  <c r="K69" i="137"/>
  <c r="F69" i="137"/>
  <c r="K68" i="137"/>
  <c r="F68" i="137"/>
  <c r="K67" i="137"/>
  <c r="F67" i="137"/>
  <c r="K66" i="137"/>
  <c r="F66" i="137"/>
  <c r="K64" i="137"/>
  <c r="F64" i="137"/>
  <c r="K63" i="137"/>
  <c r="F63" i="137"/>
  <c r="K62" i="137"/>
  <c r="F62" i="137"/>
  <c r="K61" i="137"/>
  <c r="F61" i="137"/>
  <c r="K60" i="137"/>
  <c r="F60" i="137"/>
  <c r="K59" i="137"/>
  <c r="F59" i="137"/>
  <c r="K58" i="137"/>
  <c r="F58" i="137"/>
  <c r="K56" i="137"/>
  <c r="F56" i="137"/>
  <c r="K55" i="137"/>
  <c r="F55" i="137"/>
  <c r="K54" i="137"/>
  <c r="F54" i="137"/>
  <c r="K53" i="137"/>
  <c r="F53" i="137"/>
  <c r="K52" i="137"/>
  <c r="F52" i="137"/>
  <c r="K51" i="137"/>
  <c r="F51" i="137"/>
  <c r="K50" i="137"/>
  <c r="F50" i="137"/>
  <c r="K49" i="137"/>
  <c r="F49" i="137"/>
  <c r="K48" i="137"/>
  <c r="F48" i="137"/>
  <c r="K47" i="137"/>
  <c r="F47" i="137"/>
  <c r="K46" i="137"/>
  <c r="F46" i="137"/>
  <c r="K45" i="137"/>
  <c r="F45" i="137"/>
  <c r="K44" i="137"/>
  <c r="F44" i="137"/>
  <c r="K43" i="137"/>
  <c r="F43" i="137"/>
  <c r="K42" i="137"/>
  <c r="F42" i="137"/>
  <c r="K41" i="137"/>
  <c r="F41" i="137"/>
  <c r="K40" i="137"/>
  <c r="F40" i="137"/>
  <c r="K39" i="137"/>
  <c r="F39" i="137"/>
  <c r="K38" i="137"/>
  <c r="F38" i="137"/>
  <c r="K37" i="137"/>
  <c r="F37" i="137"/>
  <c r="K36" i="137"/>
  <c r="F36" i="137"/>
  <c r="K35" i="137"/>
  <c r="F35" i="137"/>
  <c r="K34" i="137"/>
  <c r="F34" i="137"/>
  <c r="K32" i="137"/>
  <c r="F32" i="137"/>
  <c r="K31" i="137"/>
  <c r="F31" i="137"/>
  <c r="K30" i="137"/>
  <c r="F30" i="137"/>
  <c r="K29" i="137"/>
  <c r="F29" i="137"/>
  <c r="K28" i="137"/>
  <c r="F28" i="137"/>
  <c r="K27" i="137"/>
  <c r="F27" i="137"/>
  <c r="K26" i="137"/>
  <c r="F26" i="137"/>
  <c r="K25" i="137"/>
  <c r="F25" i="137"/>
  <c r="K24" i="137"/>
  <c r="F24" i="137"/>
  <c r="K23" i="137"/>
  <c r="F23" i="137"/>
  <c r="K22" i="137"/>
  <c r="K20" i="137"/>
  <c r="K19" i="137"/>
  <c r="K18" i="137"/>
  <c r="K17" i="137"/>
  <c r="K16" i="137"/>
  <c r="K13" i="137"/>
  <c r="G5" i="137"/>
  <c r="D5" i="137"/>
  <c r="D159" i="137" l="1"/>
  <c r="H36" i="138" s="1"/>
  <c r="D144" i="137"/>
  <c r="K103" i="137"/>
  <c r="D149" i="137" s="1"/>
  <c r="H8" i="137" s="1"/>
  <c r="E152" i="137"/>
  <c r="E156" i="137" s="1"/>
  <c r="D146" i="137" s="1"/>
  <c r="K16" i="42"/>
  <c r="K46" i="42"/>
  <c r="D8" i="137" l="1"/>
  <c r="D36" i="138" s="1"/>
  <c r="F36" i="138"/>
  <c r="G36" i="138"/>
  <c r="K109" i="109"/>
  <c r="K110" i="109"/>
  <c r="K111" i="109"/>
  <c r="K112" i="109"/>
  <c r="K113" i="109"/>
  <c r="K114" i="109"/>
  <c r="K115" i="109"/>
  <c r="K76" i="109"/>
  <c r="K114" i="76"/>
  <c r="K98" i="109"/>
  <c r="K94" i="109"/>
  <c r="F35" i="12" l="1"/>
  <c r="F36" i="12"/>
  <c r="F37" i="12"/>
  <c r="F38" i="12"/>
  <c r="F39" i="12"/>
  <c r="F40" i="12"/>
  <c r="F41" i="12"/>
  <c r="F42" i="12"/>
  <c r="F34" i="12"/>
  <c r="F32" i="12"/>
  <c r="F18" i="12"/>
  <c r="F19" i="12"/>
  <c r="F20" i="12"/>
  <c r="F21" i="12"/>
  <c r="F22" i="12"/>
  <c r="F23" i="12"/>
  <c r="F24" i="12"/>
  <c r="F25" i="12"/>
  <c r="F26" i="12"/>
  <c r="F27" i="12"/>
  <c r="F28" i="12"/>
  <c r="F29" i="12"/>
  <c r="F30" i="12"/>
  <c r="F17" i="12"/>
  <c r="F14" i="12"/>
  <c r="F15" i="12"/>
  <c r="F13" i="12"/>
  <c r="K35" i="12"/>
  <c r="K36" i="12"/>
  <c r="K37" i="12"/>
  <c r="K38" i="12"/>
  <c r="K39" i="12"/>
  <c r="K34" i="12"/>
  <c r="K23" i="12"/>
  <c r="K20" i="12"/>
  <c r="K21" i="12"/>
  <c r="K22" i="12"/>
  <c r="K18" i="12"/>
  <c r="K19" i="12"/>
  <c r="K16" i="133"/>
  <c r="K17" i="133"/>
  <c r="K18" i="133"/>
  <c r="K19" i="133"/>
  <c r="K20" i="133"/>
  <c r="K21" i="133"/>
  <c r="K22" i="133"/>
  <c r="K23" i="133"/>
  <c r="K24" i="133"/>
  <c r="K40" i="133"/>
  <c r="K26" i="133"/>
  <c r="K27" i="133"/>
  <c r="K28" i="133"/>
  <c r="K29" i="133"/>
  <c r="K30" i="133"/>
  <c r="K31" i="133"/>
  <c r="F28" i="133" l="1"/>
  <c r="F29" i="133"/>
  <c r="F30" i="133"/>
  <c r="F31" i="133"/>
  <c r="F27" i="133"/>
  <c r="F16" i="133"/>
  <c r="F19" i="133"/>
  <c r="F20" i="133"/>
  <c r="F21" i="133"/>
  <c r="F22" i="133"/>
  <c r="F23" i="133"/>
  <c r="F18" i="133"/>
  <c r="D178" i="115" l="1"/>
  <c r="H27" i="138" s="1"/>
  <c r="G5" i="18"/>
  <c r="F13" i="18"/>
  <c r="F14" i="18"/>
  <c r="F15" i="18"/>
  <c r="F17" i="18"/>
  <c r="F18" i="18"/>
  <c r="F19" i="18"/>
  <c r="F20" i="18"/>
  <c r="F21" i="18"/>
  <c r="F23" i="18"/>
  <c r="F39" i="18"/>
  <c r="F40" i="18"/>
  <c r="F41" i="18"/>
  <c r="F42" i="18"/>
  <c r="F43" i="18"/>
  <c r="F44" i="18"/>
  <c r="F45" i="18"/>
  <c r="F46" i="18"/>
  <c r="F47" i="18"/>
  <c r="F59" i="133"/>
  <c r="F60" i="133"/>
  <c r="F61" i="133"/>
  <c r="F62" i="133"/>
  <c r="F63" i="133"/>
  <c r="F58" i="133"/>
  <c r="F45" i="133"/>
  <c r="F46" i="133"/>
  <c r="F47" i="133"/>
  <c r="F48" i="133"/>
  <c r="F49" i="133"/>
  <c r="F50" i="133"/>
  <c r="F51" i="133"/>
  <c r="F52" i="133"/>
  <c r="F53" i="133"/>
  <c r="F54" i="133"/>
  <c r="F55" i="133"/>
  <c r="F56" i="133"/>
  <c r="F15" i="133"/>
  <c r="F17" i="133"/>
  <c r="F24" i="133"/>
  <c r="F25" i="133"/>
  <c r="F26" i="133"/>
  <c r="F32" i="133"/>
  <c r="F33" i="133"/>
  <c r="F34" i="133"/>
  <c r="F35" i="133"/>
  <c r="F36" i="133"/>
  <c r="F37" i="133"/>
  <c r="F38" i="133"/>
  <c r="F39" i="133"/>
  <c r="F41" i="133"/>
  <c r="F42" i="133"/>
  <c r="K39" i="133"/>
  <c r="K37" i="133"/>
  <c r="K59" i="133"/>
  <c r="K58" i="133"/>
  <c r="K56" i="133"/>
  <c r="K55" i="133"/>
  <c r="K54" i="133"/>
  <c r="K53" i="133"/>
  <c r="K52" i="133"/>
  <c r="K51" i="133"/>
  <c r="K50" i="133"/>
  <c r="K49" i="133"/>
  <c r="K48" i="133"/>
  <c r="K47" i="133"/>
  <c r="K46" i="133"/>
  <c r="K45" i="133"/>
  <c r="K44" i="133"/>
  <c r="K62" i="133"/>
  <c r="K33" i="133" l="1"/>
  <c r="K34" i="133"/>
  <c r="K144" i="109"/>
  <c r="K72" i="109"/>
  <c r="K64" i="109"/>
  <c r="K29" i="109"/>
  <c r="K16" i="109" l="1"/>
  <c r="F44" i="133" l="1"/>
  <c r="D180" i="133" l="1"/>
  <c r="E178" i="133"/>
  <c r="D177" i="133"/>
  <c r="E177" i="133" s="1"/>
  <c r="D176" i="133"/>
  <c r="E176" i="133" s="1"/>
  <c r="D175" i="133"/>
  <c r="D171" i="133"/>
  <c r="K63" i="133"/>
  <c r="K61" i="133"/>
  <c r="K60" i="133"/>
  <c r="K42" i="133"/>
  <c r="K41" i="133"/>
  <c r="K38" i="133"/>
  <c r="K36" i="133"/>
  <c r="K35" i="133"/>
  <c r="K32" i="133"/>
  <c r="K25" i="133"/>
  <c r="K15" i="133"/>
  <c r="K14" i="133"/>
  <c r="F14" i="133"/>
  <c r="K13" i="133"/>
  <c r="F13" i="133"/>
  <c r="I5" i="133"/>
  <c r="G5" i="133"/>
  <c r="D5" i="133"/>
  <c r="K67" i="133" l="1"/>
  <c r="D172" i="133" s="1"/>
  <c r="H8" i="133" s="1"/>
  <c r="D179" i="133"/>
  <c r="D181" i="133" s="1"/>
  <c r="D182" i="133"/>
  <c r="E175" i="133"/>
  <c r="E179" i="133" s="1"/>
  <c r="D167" i="133"/>
  <c r="H29" i="138" l="1"/>
  <c r="G29" i="138"/>
  <c r="F29" i="138"/>
  <c r="D169" i="133"/>
  <c r="D8" i="133" s="1"/>
  <c r="K26" i="16"/>
  <c r="K27" i="16"/>
  <c r="K14" i="16"/>
  <c r="K15" i="16"/>
  <c r="K16" i="16"/>
  <c r="K28" i="16"/>
  <c r="K13" i="16"/>
  <c r="K29" i="16"/>
  <c r="K30" i="16"/>
  <c r="K34" i="16"/>
  <c r="K35" i="16"/>
  <c r="K36" i="16"/>
  <c r="K37" i="16"/>
  <c r="K39" i="16"/>
  <c r="K40" i="16"/>
  <c r="K41" i="16"/>
  <c r="K42" i="16"/>
  <c r="K43" i="16"/>
  <c r="K44" i="16"/>
  <c r="K45" i="16"/>
  <c r="K32" i="16"/>
  <c r="K47" i="16"/>
  <c r="K14" i="96"/>
  <c r="K15" i="96"/>
  <c r="K16" i="96"/>
  <c r="K17" i="96"/>
  <c r="K18" i="96"/>
  <c r="K19" i="96"/>
  <c r="K20" i="96"/>
  <c r="K21" i="96"/>
  <c r="K22" i="96"/>
  <c r="K23" i="96"/>
  <c r="K24" i="96"/>
  <c r="K25" i="96"/>
  <c r="K26" i="96"/>
  <c r="K27" i="96"/>
  <c r="K28" i="96"/>
  <c r="K29" i="96"/>
  <c r="K30" i="96"/>
  <c r="K31" i="96"/>
  <c r="K32" i="96"/>
  <c r="K33" i="96"/>
  <c r="K34" i="96"/>
  <c r="K35" i="96"/>
  <c r="K36" i="96"/>
  <c r="K38" i="96"/>
  <c r="K39" i="96"/>
  <c r="K40" i="96"/>
  <c r="K41" i="96"/>
  <c r="K43" i="96"/>
  <c r="K44" i="96"/>
  <c r="K45" i="96"/>
  <c r="K46" i="96"/>
  <c r="K47" i="96"/>
  <c r="K48" i="96"/>
  <c r="K49" i="96"/>
  <c r="K50" i="96"/>
  <c r="K51" i="96"/>
  <c r="K52" i="96"/>
  <c r="K53" i="96"/>
  <c r="K54" i="96"/>
  <c r="K55" i="96"/>
  <c r="K56" i="96"/>
  <c r="K57" i="96"/>
  <c r="K58" i="96"/>
  <c r="K59" i="96"/>
  <c r="K60" i="96"/>
  <c r="K61" i="96"/>
  <c r="K63" i="96"/>
  <c r="K64" i="96"/>
  <c r="K65" i="96"/>
  <c r="K66" i="96"/>
  <c r="K67" i="96"/>
  <c r="K68" i="96"/>
  <c r="K69" i="96"/>
  <c r="K70" i="96"/>
  <c r="K71" i="96"/>
  <c r="K72" i="96"/>
  <c r="K73" i="96"/>
  <c r="K74" i="96"/>
  <c r="K75" i="96"/>
  <c r="K76" i="96"/>
  <c r="K77" i="96"/>
  <c r="K78" i="96"/>
  <c r="K79" i="96"/>
  <c r="K81" i="96"/>
  <c r="K82" i="96"/>
  <c r="K83" i="96"/>
  <c r="K88" i="96"/>
  <c r="K89" i="96"/>
  <c r="K90" i="96"/>
  <c r="K91" i="96"/>
  <c r="K92" i="96"/>
  <c r="K93" i="96"/>
  <c r="K94" i="96"/>
  <c r="K95" i="96"/>
  <c r="K96" i="96"/>
  <c r="K97" i="96"/>
  <c r="K98" i="96"/>
  <c r="K99" i="96"/>
  <c r="K100" i="96"/>
  <c r="K101" i="96"/>
  <c r="K102" i="96"/>
  <c r="K103" i="96"/>
  <c r="K104" i="96"/>
  <c r="K105" i="96"/>
  <c r="K106" i="96"/>
  <c r="K107" i="96"/>
  <c r="K108" i="96"/>
  <c r="K109" i="96"/>
  <c r="K110" i="96"/>
  <c r="K111" i="96"/>
  <c r="K112" i="96"/>
  <c r="K113" i="96"/>
  <c r="K114" i="96"/>
  <c r="K115" i="96"/>
  <c r="K116" i="96"/>
  <c r="K117" i="96"/>
  <c r="K118" i="96"/>
  <c r="K119" i="96"/>
  <c r="K120" i="96"/>
  <c r="K121" i="96"/>
  <c r="K122" i="96"/>
  <c r="K123" i="96"/>
  <c r="K124" i="96"/>
  <c r="K125" i="96"/>
  <c r="K126" i="96"/>
  <c r="K127" i="96"/>
  <c r="D144" i="18"/>
  <c r="K18" i="18"/>
  <c r="K19" i="18"/>
  <c r="K20" i="18"/>
  <c r="K21" i="18"/>
  <c r="K24" i="18"/>
  <c r="K25" i="18"/>
  <c r="K26" i="18"/>
  <c r="K27" i="18"/>
  <c r="K28" i="18"/>
  <c r="K29" i="18"/>
  <c r="K30" i="18"/>
  <c r="K31" i="18"/>
  <c r="K32" i="18"/>
  <c r="K33" i="18"/>
  <c r="K34" i="18"/>
  <c r="K35" i="18"/>
  <c r="K36" i="18"/>
  <c r="K37" i="18"/>
  <c r="K38" i="18"/>
  <c r="K39" i="18"/>
  <c r="K40" i="18"/>
  <c r="K41" i="18"/>
  <c r="K42" i="18"/>
  <c r="K43" i="18"/>
  <c r="K44" i="18"/>
  <c r="K45" i="18"/>
  <c r="K46" i="18"/>
  <c r="K47" i="18"/>
  <c r="K15" i="18"/>
  <c r="K14" i="18"/>
  <c r="K13" i="18"/>
  <c r="K23" i="88"/>
  <c r="K14" i="76"/>
  <c r="K15" i="76"/>
  <c r="K16" i="76"/>
  <c r="K17" i="76"/>
  <c r="K18" i="76"/>
  <c r="K19" i="76"/>
  <c r="K20" i="76"/>
  <c r="K21" i="76"/>
  <c r="K22" i="76"/>
  <c r="K23" i="76"/>
  <c r="K24" i="76"/>
  <c r="K25" i="76"/>
  <c r="K26" i="76"/>
  <c r="K27" i="76"/>
  <c r="K28" i="76"/>
  <c r="K29" i="76"/>
  <c r="K30" i="76"/>
  <c r="K31" i="76"/>
  <c r="K32" i="76"/>
  <c r="K33" i="76"/>
  <c r="K34" i="76"/>
  <c r="K35" i="76"/>
  <c r="K36" i="76"/>
  <c r="K37" i="76"/>
  <c r="K38" i="76"/>
  <c r="K39" i="76"/>
  <c r="K40" i="76"/>
  <c r="K41" i="76"/>
  <c r="K42" i="76"/>
  <c r="K43" i="76"/>
  <c r="K44" i="76"/>
  <c r="K45" i="76"/>
  <c r="K46" i="76"/>
  <c r="K47" i="76"/>
  <c r="K48" i="76"/>
  <c r="K49" i="76"/>
  <c r="K50" i="76"/>
  <c r="K51" i="76"/>
  <c r="K52" i="76"/>
  <c r="K53" i="76"/>
  <c r="K54" i="76"/>
  <c r="K55" i="76"/>
  <c r="K56" i="76"/>
  <c r="K57" i="76"/>
  <c r="K58" i="76"/>
  <c r="K59" i="76"/>
  <c r="K61" i="76"/>
  <c r="K62" i="76"/>
  <c r="K63" i="76"/>
  <c r="K64" i="76"/>
  <c r="K65" i="76"/>
  <c r="K66" i="76"/>
  <c r="K67" i="76"/>
  <c r="K68" i="76"/>
  <c r="K69" i="76"/>
  <c r="K70" i="76"/>
  <c r="K71" i="76"/>
  <c r="K72" i="76"/>
  <c r="K73" i="76"/>
  <c r="K74" i="76"/>
  <c r="K75" i="76"/>
  <c r="K76" i="76"/>
  <c r="K77" i="76"/>
  <c r="K78" i="76"/>
  <c r="K79" i="76"/>
  <c r="K80" i="76"/>
  <c r="K81" i="76"/>
  <c r="K82" i="76"/>
  <c r="K83" i="76"/>
  <c r="K84" i="76"/>
  <c r="K85" i="76"/>
  <c r="K86" i="76"/>
  <c r="K87" i="76"/>
  <c r="K88" i="76"/>
  <c r="K89" i="76"/>
  <c r="K91" i="76"/>
  <c r="K92" i="76"/>
  <c r="K93" i="76"/>
  <c r="K94" i="76"/>
  <c r="K95" i="76"/>
  <c r="K96" i="76"/>
  <c r="K97" i="76"/>
  <c r="K99" i="76"/>
  <c r="K100" i="76"/>
  <c r="K101" i="76"/>
  <c r="K102" i="76"/>
  <c r="K103" i="76"/>
  <c r="K104" i="76"/>
  <c r="K105" i="76"/>
  <c r="K106" i="76"/>
  <c r="K107" i="76"/>
  <c r="K108" i="76"/>
  <c r="K109" i="76"/>
  <c r="K110" i="76"/>
  <c r="K111" i="76"/>
  <c r="K112" i="76"/>
  <c r="K113" i="76"/>
  <c r="K115" i="76"/>
  <c r="K116" i="76"/>
  <c r="K118" i="76"/>
  <c r="K119" i="76"/>
  <c r="K120" i="76"/>
  <c r="K121" i="76"/>
  <c r="K122" i="76"/>
  <c r="K123" i="76"/>
  <c r="K124" i="76"/>
  <c r="K125" i="76"/>
  <c r="K126" i="76"/>
  <c r="K127" i="76"/>
  <c r="K128" i="76"/>
  <c r="K129" i="76"/>
  <c r="K130" i="76"/>
  <c r="K131" i="76"/>
  <c r="K132" i="76"/>
  <c r="K133" i="76"/>
  <c r="K134" i="76"/>
  <c r="K135" i="76"/>
  <c r="K136" i="76"/>
  <c r="K137" i="76"/>
  <c r="K138" i="76"/>
  <c r="K139" i="76"/>
  <c r="K140" i="76"/>
  <c r="K141" i="76"/>
  <c r="K142" i="76"/>
  <c r="K143" i="76"/>
  <c r="K144" i="76"/>
  <c r="K145" i="76"/>
  <c r="K146" i="76"/>
  <c r="K147" i="76"/>
  <c r="K148" i="76"/>
  <c r="K149" i="76"/>
  <c r="K150" i="76"/>
  <c r="K151" i="76"/>
  <c r="K152" i="76"/>
  <c r="K153" i="76"/>
  <c r="K154" i="76"/>
  <c r="K155" i="76"/>
  <c r="K157" i="76"/>
  <c r="K14" i="109"/>
  <c r="K15" i="109"/>
  <c r="K17" i="109"/>
  <c r="K18" i="109"/>
  <c r="K19" i="109"/>
  <c r="K20" i="109"/>
  <c r="K21" i="109"/>
  <c r="K22" i="109"/>
  <c r="K23" i="109"/>
  <c r="K24" i="109"/>
  <c r="K25" i="109"/>
  <c r="K131" i="109"/>
  <c r="K27" i="109"/>
  <c r="K28" i="109"/>
  <c r="K30" i="109"/>
  <c r="K31" i="109"/>
  <c r="K32" i="109"/>
  <c r="K33" i="109"/>
  <c r="K34" i="109"/>
  <c r="K36" i="109"/>
  <c r="K37" i="109"/>
  <c r="K38" i="109"/>
  <c r="K39" i="109"/>
  <c r="K41" i="109"/>
  <c r="K42" i="109"/>
  <c r="K43" i="109"/>
  <c r="K44" i="109"/>
  <c r="K45" i="109"/>
  <c r="K46" i="109"/>
  <c r="K47" i="109"/>
  <c r="K48" i="109"/>
  <c r="K49" i="109"/>
  <c r="K50" i="109"/>
  <c r="K51" i="109"/>
  <c r="K53" i="109"/>
  <c r="K54" i="109"/>
  <c r="K55" i="109"/>
  <c r="K52" i="109"/>
  <c r="K56" i="109"/>
  <c r="K57" i="109"/>
  <c r="K58" i="109"/>
  <c r="K59" i="109"/>
  <c r="K61" i="109"/>
  <c r="K60" i="109"/>
  <c r="K62" i="109"/>
  <c r="K63" i="109"/>
  <c r="K65" i="109"/>
  <c r="K66" i="109"/>
  <c r="K67" i="109"/>
  <c r="K68" i="109"/>
  <c r="K69" i="109"/>
  <c r="K70" i="109"/>
  <c r="K71" i="109"/>
  <c r="K73" i="109"/>
  <c r="K74" i="109"/>
  <c r="K75" i="109"/>
  <c r="K77" i="109"/>
  <c r="K78" i="109"/>
  <c r="K79" i="109"/>
  <c r="K80" i="109"/>
  <c r="K81" i="109"/>
  <c r="K82" i="109"/>
  <c r="K83" i="109"/>
  <c r="K84" i="109"/>
  <c r="K85" i="109"/>
  <c r="K86" i="109"/>
  <c r="K87" i="109"/>
  <c r="K88" i="109"/>
  <c r="K90" i="109"/>
  <c r="K91" i="109"/>
  <c r="K89" i="109"/>
  <c r="K92" i="109"/>
  <c r="K93" i="109"/>
  <c r="K99" i="109"/>
  <c r="K100" i="109"/>
  <c r="K101" i="109"/>
  <c r="K103" i="109"/>
  <c r="K104" i="109"/>
  <c r="K108" i="109"/>
  <c r="K117" i="109"/>
  <c r="K118" i="109"/>
  <c r="K119" i="109"/>
  <c r="K120" i="109"/>
  <c r="K121" i="109"/>
  <c r="K122" i="109"/>
  <c r="K123" i="109"/>
  <c r="K124" i="109"/>
  <c r="K125" i="109"/>
  <c r="K126" i="109"/>
  <c r="K127" i="109"/>
  <c r="K128" i="109"/>
  <c r="K129" i="109"/>
  <c r="K130" i="109"/>
  <c r="K132" i="109"/>
  <c r="K133" i="109"/>
  <c r="K134" i="109"/>
  <c r="K135" i="109"/>
  <c r="K136" i="109"/>
  <c r="K137" i="109"/>
  <c r="K138" i="109"/>
  <c r="K139" i="109"/>
  <c r="K140" i="109"/>
  <c r="K141" i="109"/>
  <c r="K105" i="109"/>
  <c r="K35" i="109"/>
  <c r="K142" i="109"/>
  <c r="K106" i="109"/>
  <c r="K143" i="109"/>
  <c r="K107" i="109"/>
  <c r="K146" i="109"/>
  <c r="K52" i="16" l="1"/>
  <c r="D29" i="138"/>
  <c r="K76" i="42"/>
  <c r="K77" i="42"/>
  <c r="K78" i="42"/>
  <c r="K79" i="42"/>
  <c r="K80" i="42"/>
  <c r="K81" i="42"/>
  <c r="K82" i="42"/>
  <c r="K84" i="42"/>
  <c r="K73" i="42"/>
  <c r="K72" i="42"/>
  <c r="K27" i="42"/>
  <c r="K28" i="42"/>
  <c r="K29" i="42"/>
  <c r="K30" i="42"/>
  <c r="K31" i="42"/>
  <c r="K32" i="42"/>
  <c r="K33" i="42"/>
  <c r="K34" i="42"/>
  <c r="K35" i="42"/>
  <c r="K36" i="42"/>
  <c r="K37" i="42"/>
  <c r="K38" i="42"/>
  <c r="K39" i="42"/>
  <c r="K40" i="42"/>
  <c r="K41" i="42"/>
  <c r="K42" i="42"/>
  <c r="K43" i="42"/>
  <c r="K44" i="42"/>
  <c r="K45" i="42"/>
  <c r="K49" i="42"/>
  <c r="K26" i="42"/>
  <c r="K23" i="42"/>
  <c r="K24" i="42"/>
  <c r="K20" i="42"/>
  <c r="K21" i="42"/>
  <c r="K22" i="42"/>
  <c r="I5" i="94" l="1"/>
  <c r="G5" i="94"/>
  <c r="D5" i="94"/>
  <c r="D172" i="115"/>
  <c r="D171" i="115"/>
  <c r="D157" i="132"/>
  <c r="F62" i="76"/>
  <c r="F63" i="76"/>
  <c r="F64" i="76"/>
  <c r="F65" i="76"/>
  <c r="F66" i="76"/>
  <c r="F67" i="76"/>
  <c r="F68" i="76"/>
  <c r="F69" i="76"/>
  <c r="F71" i="76"/>
  <c r="F72" i="76"/>
  <c r="F73" i="76"/>
  <c r="F74" i="76"/>
  <c r="F75" i="76"/>
  <c r="F76" i="76"/>
  <c r="F77" i="76"/>
  <c r="F78" i="76"/>
  <c r="F79" i="76"/>
  <c r="F80" i="76"/>
  <c r="F81" i="76"/>
  <c r="F83" i="76"/>
  <c r="F84" i="76"/>
  <c r="F85" i="76"/>
  <c r="F86" i="76"/>
  <c r="F87" i="76"/>
  <c r="F88" i="76"/>
  <c r="F89" i="76"/>
  <c r="F70" i="76"/>
  <c r="F61" i="76"/>
  <c r="F14" i="76"/>
  <c r="F15" i="76"/>
  <c r="F16" i="76"/>
  <c r="F17" i="76"/>
  <c r="F18" i="76"/>
  <c r="F19" i="76"/>
  <c r="F20" i="76"/>
  <c r="F21" i="76"/>
  <c r="F22" i="76"/>
  <c r="F23" i="76"/>
  <c r="F24" i="76"/>
  <c r="F25" i="76"/>
  <c r="F26" i="76"/>
  <c r="F27" i="76"/>
  <c r="F28" i="76"/>
  <c r="F29" i="76"/>
  <c r="F30" i="76"/>
  <c r="F31" i="76"/>
  <c r="F32" i="76"/>
  <c r="F33" i="76"/>
  <c r="F35" i="76"/>
  <c r="F38" i="76"/>
  <c r="F41" i="76"/>
  <c r="F34" i="76"/>
  <c r="F36" i="76"/>
  <c r="F37" i="76"/>
  <c r="F39" i="76"/>
  <c r="F40" i="76"/>
  <c r="F42" i="76"/>
  <c r="F43" i="76"/>
  <c r="F44" i="76"/>
  <c r="F45" i="76"/>
  <c r="F46" i="76"/>
  <c r="F47" i="76"/>
  <c r="F48" i="76"/>
  <c r="F49" i="76"/>
  <c r="F50" i="76"/>
  <c r="F51" i="76"/>
  <c r="F52" i="76"/>
  <c r="F53" i="76"/>
  <c r="F54" i="76"/>
  <c r="F55" i="76"/>
  <c r="F56" i="76"/>
  <c r="F57" i="76"/>
  <c r="F58" i="76"/>
  <c r="F59" i="76"/>
  <c r="F56" i="41"/>
  <c r="F57" i="41"/>
  <c r="F58" i="41"/>
  <c r="F59" i="41"/>
  <c r="F60" i="41"/>
  <c r="F61" i="41"/>
  <c r="F62" i="41"/>
  <c r="F63" i="41"/>
  <c r="F64" i="41"/>
  <c r="F65" i="41"/>
  <c r="F66" i="41"/>
  <c r="F67" i="41"/>
  <c r="F68" i="41"/>
  <c r="F69" i="41"/>
  <c r="F70" i="41"/>
  <c r="F55" i="41"/>
  <c r="F52" i="41"/>
  <c r="F53" i="41"/>
  <c r="F43" i="41"/>
  <c r="F42" i="41"/>
  <c r="F44" i="41"/>
  <c r="F45" i="41"/>
  <c r="F46" i="41"/>
  <c r="F47" i="41"/>
  <c r="F41" i="41"/>
  <c r="F29" i="41"/>
  <c r="F38" i="41"/>
  <c r="F39" i="41"/>
  <c r="F16" i="41"/>
  <c r="F17" i="41"/>
  <c r="F18" i="41"/>
  <c r="F19" i="41"/>
  <c r="F20" i="41"/>
  <c r="F21" i="41"/>
  <c r="F24" i="41"/>
  <c r="F25" i="41"/>
  <c r="F82" i="60"/>
  <c r="F83" i="60"/>
  <c r="F84" i="60"/>
  <c r="F85" i="60"/>
  <c r="F86" i="60"/>
  <c r="F87" i="60"/>
  <c r="F89" i="60"/>
  <c r="F81" i="60"/>
  <c r="F68" i="60"/>
  <c r="F69" i="60"/>
  <c r="F56" i="60"/>
  <c r="F57" i="60"/>
  <c r="F36" i="60"/>
  <c r="F41" i="60"/>
  <c r="F19" i="60"/>
  <c r="F20" i="60"/>
  <c r="F25" i="60"/>
  <c r="F62" i="43"/>
  <c r="F64" i="43"/>
  <c r="F65" i="43"/>
  <c r="F66" i="43"/>
  <c r="F67" i="43"/>
  <c r="F65" i="97" l="1"/>
  <c r="F64" i="97"/>
  <c r="F62" i="97"/>
  <c r="F61" i="97"/>
  <c r="F60" i="97"/>
  <c r="F59" i="97"/>
  <c r="F50" i="97"/>
  <c r="F51" i="97"/>
  <c r="F52" i="97"/>
  <c r="F53" i="97"/>
  <c r="F54" i="97"/>
  <c r="F55" i="97"/>
  <c r="F56" i="97"/>
  <c r="F57" i="97"/>
  <c r="F49" i="97"/>
  <c r="F45" i="97"/>
  <c r="F46" i="97"/>
  <c r="F47" i="97"/>
  <c r="F44" i="97"/>
  <c r="F42" i="97"/>
  <c r="F41" i="97"/>
  <c r="F37" i="97"/>
  <c r="F38" i="97"/>
  <c r="F39" i="97"/>
  <c r="F36" i="97"/>
  <c r="F34" i="97"/>
  <c r="F33" i="97"/>
  <c r="F29" i="97"/>
  <c r="F30" i="97"/>
  <c r="F31" i="97"/>
  <c r="F28" i="97"/>
  <c r="F20" i="97"/>
  <c r="F21" i="97"/>
  <c r="F22" i="97"/>
  <c r="F23" i="97"/>
  <c r="F24" i="97"/>
  <c r="F25" i="97"/>
  <c r="F26" i="97"/>
  <c r="F19" i="97"/>
  <c r="F17" i="97"/>
  <c r="F16" i="97"/>
  <c r="F14" i="97"/>
  <c r="F13" i="97"/>
  <c r="F13" i="16"/>
  <c r="F32" i="94"/>
  <c r="F15" i="94"/>
  <c r="F16" i="94"/>
  <c r="F17" i="94"/>
  <c r="F18" i="94"/>
  <c r="F82" i="96" l="1"/>
  <c r="F83" i="96"/>
  <c r="F88" i="96"/>
  <c r="F89" i="96"/>
  <c r="F90" i="96"/>
  <c r="F91" i="96"/>
  <c r="F92" i="96"/>
  <c r="F93" i="96"/>
  <c r="F94" i="96"/>
  <c r="F95" i="96"/>
  <c r="F96" i="96"/>
  <c r="F97" i="96"/>
  <c r="F98" i="96"/>
  <c r="F99" i="96"/>
  <c r="F100" i="96"/>
  <c r="F101" i="96"/>
  <c r="F102" i="96"/>
  <c r="F103" i="96"/>
  <c r="F104" i="96"/>
  <c r="F105" i="96"/>
  <c r="F106" i="96"/>
  <c r="F107" i="96"/>
  <c r="F108" i="96"/>
  <c r="F109" i="96"/>
  <c r="F110" i="96"/>
  <c r="F111" i="96"/>
  <c r="F112" i="96"/>
  <c r="F113" i="96"/>
  <c r="F114" i="96"/>
  <c r="F115" i="96"/>
  <c r="F116" i="96"/>
  <c r="F117" i="96"/>
  <c r="F118" i="96"/>
  <c r="F119" i="96"/>
  <c r="F120" i="96"/>
  <c r="F121" i="96"/>
  <c r="F122" i="96"/>
  <c r="F123" i="96"/>
  <c r="F124" i="96"/>
  <c r="F125" i="96"/>
  <c r="F126" i="96"/>
  <c r="F127" i="96"/>
  <c r="F81" i="96"/>
  <c r="F65" i="96"/>
  <c r="F66" i="96"/>
  <c r="F67" i="96"/>
  <c r="F68" i="96"/>
  <c r="F69" i="96"/>
  <c r="F70" i="96"/>
  <c r="F71" i="96"/>
  <c r="F72" i="96"/>
  <c r="F73" i="96"/>
  <c r="F74" i="96"/>
  <c r="F75" i="96"/>
  <c r="F76" i="96"/>
  <c r="F77" i="96"/>
  <c r="F78" i="96"/>
  <c r="F79" i="96"/>
  <c r="F44" i="96"/>
  <c r="F45" i="96"/>
  <c r="F46" i="96"/>
  <c r="F47" i="96"/>
  <c r="F48" i="96"/>
  <c r="F49" i="96"/>
  <c r="F50" i="96"/>
  <c r="F51" i="96"/>
  <c r="F52" i="96"/>
  <c r="F53" i="96"/>
  <c r="F54" i="96"/>
  <c r="F59" i="96"/>
  <c r="F60" i="96"/>
  <c r="F61" i="96"/>
  <c r="F43" i="96"/>
  <c r="F39" i="96"/>
  <c r="F40" i="96"/>
  <c r="F41" i="96"/>
  <c r="F38" i="96"/>
  <c r="F16" i="96"/>
  <c r="F17" i="96"/>
  <c r="F18" i="96"/>
  <c r="F20" i="96"/>
  <c r="F21" i="96"/>
  <c r="F22" i="96"/>
  <c r="F23" i="96"/>
  <c r="F24" i="96"/>
  <c r="F25" i="96"/>
  <c r="F26" i="96"/>
  <c r="F29" i="96"/>
  <c r="F30" i="96"/>
  <c r="F33" i="96"/>
  <c r="F34" i="96"/>
  <c r="F35" i="96"/>
  <c r="F36" i="96"/>
  <c r="F70" i="88"/>
  <c r="F71" i="88"/>
  <c r="F72" i="88"/>
  <c r="F75" i="88"/>
  <c r="F77" i="88"/>
  <c r="F69" i="88"/>
  <c r="F66" i="88"/>
  <c r="F67" i="88"/>
  <c r="F22" i="88"/>
  <c r="F23" i="88"/>
  <c r="F24" i="88"/>
  <c r="F25" i="88"/>
  <c r="F26" i="88"/>
  <c r="F27" i="88"/>
  <c r="F28" i="88"/>
  <c r="F29" i="88"/>
  <c r="F30" i="88"/>
  <c r="F31" i="88"/>
  <c r="F32" i="88"/>
  <c r="F33" i="88"/>
  <c r="F34" i="88"/>
  <c r="F35" i="88"/>
  <c r="F36" i="88"/>
  <c r="F37" i="88"/>
  <c r="F38" i="88"/>
  <c r="F39" i="88"/>
  <c r="F45" i="88"/>
  <c r="F46" i="88"/>
  <c r="F47" i="88"/>
  <c r="F48" i="88"/>
  <c r="F50" i="88"/>
  <c r="F51" i="88"/>
  <c r="F52" i="88"/>
  <c r="F53" i="88"/>
  <c r="F54" i="88"/>
  <c r="F13" i="76"/>
  <c r="D182" i="76" s="1"/>
  <c r="H40" i="138" s="1"/>
  <c r="G5" i="115"/>
  <c r="D5" i="115"/>
  <c r="G5" i="132"/>
  <c r="D5" i="132"/>
  <c r="D177" i="96"/>
  <c r="D155" i="16"/>
  <c r="D171" i="94"/>
  <c r="D197" i="93"/>
  <c r="K77" i="88"/>
  <c r="K75" i="88"/>
  <c r="K72" i="88"/>
  <c r="K71" i="88"/>
  <c r="K67" i="88"/>
  <c r="K65" i="88"/>
  <c r="K66" i="88"/>
  <c r="K60" i="88"/>
  <c r="K59" i="88"/>
  <c r="K54" i="88"/>
  <c r="K55" i="88"/>
  <c r="K56" i="88"/>
  <c r="K57" i="88"/>
  <c r="K43" i="88"/>
  <c r="K44" i="88"/>
  <c r="K45" i="88"/>
  <c r="K46" i="88"/>
  <c r="K47" i="88"/>
  <c r="K48" i="88"/>
  <c r="K49" i="88"/>
  <c r="K50" i="88"/>
  <c r="K51" i="88"/>
  <c r="K52" i="88"/>
  <c r="K53" i="88"/>
  <c r="K14" i="88"/>
  <c r="K15" i="88"/>
  <c r="K16" i="88"/>
  <c r="K17" i="88"/>
  <c r="K18" i="88"/>
  <c r="K19" i="88"/>
  <c r="K20" i="88"/>
  <c r="K21" i="88"/>
  <c r="K22" i="88"/>
  <c r="K24" i="88"/>
  <c r="K25" i="88"/>
  <c r="K26" i="88"/>
  <c r="K27" i="88"/>
  <c r="K28" i="88"/>
  <c r="K29" i="88"/>
  <c r="K30" i="88"/>
  <c r="K31" i="88"/>
  <c r="K32" i="88"/>
  <c r="K33" i="88"/>
  <c r="K34" i="88"/>
  <c r="K35" i="88"/>
  <c r="K36" i="88"/>
  <c r="K37" i="88"/>
  <c r="K38" i="88"/>
  <c r="K39" i="88"/>
  <c r="K40" i="88"/>
  <c r="K41" i="88"/>
  <c r="D150" i="116"/>
  <c r="K79" i="132"/>
  <c r="K80" i="132"/>
  <c r="K81" i="132"/>
  <c r="K83" i="132"/>
  <c r="K77" i="132"/>
  <c r="K78" i="132"/>
  <c r="K74" i="132"/>
  <c r="K75" i="132"/>
  <c r="K76" i="132"/>
  <c r="K71" i="132"/>
  <c r="K72" i="132"/>
  <c r="K73" i="132"/>
  <c r="K14" i="132"/>
  <c r="K15" i="132"/>
  <c r="K16" i="132"/>
  <c r="K18" i="132"/>
  <c r="K19" i="132"/>
  <c r="K20" i="132"/>
  <c r="K21" i="132"/>
  <c r="K22" i="132"/>
  <c r="K23" i="132"/>
  <c r="K24" i="132"/>
  <c r="K25" i="132"/>
  <c r="K26" i="132"/>
  <c r="K40" i="132"/>
  <c r="K42" i="132"/>
  <c r="K43" i="132"/>
  <c r="K44" i="132"/>
  <c r="K48" i="132"/>
  <c r="K27" i="132"/>
  <c r="K28" i="132"/>
  <c r="K29" i="132"/>
  <c r="K30" i="132"/>
  <c r="K31" i="132"/>
  <c r="K32" i="132"/>
  <c r="K33" i="132"/>
  <c r="K34" i="132"/>
  <c r="K35" i="132"/>
  <c r="K36" i="132"/>
  <c r="K37" i="132"/>
  <c r="K38" i="132"/>
  <c r="K39" i="132"/>
  <c r="K41" i="132"/>
  <c r="K45" i="132"/>
  <c r="K53" i="132"/>
  <c r="K46" i="132"/>
  <c r="K47" i="132"/>
  <c r="K49" i="132"/>
  <c r="K50" i="132"/>
  <c r="K51" i="132"/>
  <c r="K52" i="132"/>
  <c r="K54" i="132"/>
  <c r="K55" i="132"/>
  <c r="K56" i="132"/>
  <c r="K57" i="132"/>
  <c r="K58" i="132"/>
  <c r="K59" i="132"/>
  <c r="K60" i="132"/>
  <c r="K61" i="132"/>
  <c r="K62" i="132"/>
  <c r="K63" i="132"/>
  <c r="K64" i="132"/>
  <c r="K65" i="132"/>
  <c r="K66" i="132"/>
  <c r="K67" i="132"/>
  <c r="K68" i="132"/>
  <c r="K69" i="132"/>
  <c r="K70" i="132"/>
  <c r="D176" i="115"/>
  <c r="D177" i="41"/>
  <c r="K66" i="43"/>
  <c r="K57" i="43"/>
  <c r="K58" i="43"/>
  <c r="K59" i="43"/>
  <c r="K55" i="43"/>
  <c r="K56" i="43"/>
  <c r="K37" i="43"/>
  <c r="K38" i="43"/>
  <c r="K39" i="43"/>
  <c r="K40" i="43"/>
  <c r="K41" i="43"/>
  <c r="K42" i="43"/>
  <c r="K43" i="43"/>
  <c r="K44" i="43"/>
  <c r="K45" i="43"/>
  <c r="K46" i="43"/>
  <c r="K47" i="43"/>
  <c r="K48" i="43"/>
  <c r="K49" i="43"/>
  <c r="K50" i="43"/>
  <c r="K51" i="43"/>
  <c r="K52" i="43"/>
  <c r="K53" i="43"/>
  <c r="K54" i="43"/>
  <c r="K31" i="43"/>
  <c r="K16" i="43"/>
  <c r="D166" i="43"/>
  <c r="D191" i="42"/>
  <c r="D192" i="42" s="1"/>
  <c r="K21" i="51"/>
  <c r="K22" i="51"/>
  <c r="K24" i="51"/>
  <c r="K25" i="51"/>
  <c r="K26" i="51"/>
  <c r="K28" i="51"/>
  <c r="K29" i="51"/>
  <c r="K30" i="51"/>
  <c r="K31" i="51"/>
  <c r="K32" i="51"/>
  <c r="K16" i="51"/>
  <c r="D212" i="109"/>
  <c r="K30" i="60"/>
  <c r="K31" i="60"/>
  <c r="K41" i="60"/>
  <c r="D149" i="60"/>
  <c r="K79" i="60"/>
  <c r="K77" i="60"/>
  <c r="K62" i="60"/>
  <c r="K60" i="60"/>
  <c r="K61" i="60"/>
  <c r="K59" i="60"/>
  <c r="K58" i="60"/>
  <c r="K56" i="60"/>
  <c r="K54" i="60"/>
  <c r="K55" i="60"/>
  <c r="K47" i="60"/>
  <c r="K48" i="60"/>
  <c r="K21" i="60"/>
  <c r="K14" i="60"/>
  <c r="D165" i="88" l="1"/>
  <c r="D163" i="132"/>
  <c r="H41" i="138" s="1"/>
  <c r="K84" i="93"/>
  <c r="K85" i="93"/>
  <c r="K83" i="93"/>
  <c r="K78" i="93"/>
  <c r="K45" i="93"/>
  <c r="K62" i="93"/>
  <c r="K30" i="93"/>
  <c r="K21" i="93"/>
  <c r="K64" i="93"/>
  <c r="K65" i="93"/>
  <c r="K66" i="93"/>
  <c r="K41" i="93"/>
  <c r="K42" i="93"/>
  <c r="K43" i="93"/>
  <c r="K57" i="94"/>
  <c r="K59" i="116"/>
  <c r="K56" i="116"/>
  <c r="K52" i="116"/>
  <c r="K53" i="116"/>
  <c r="K48" i="116"/>
  <c r="K49" i="116"/>
  <c r="K29" i="116"/>
  <c r="K30" i="116"/>
  <c r="K31" i="116"/>
  <c r="K20" i="116"/>
  <c r="K21" i="116"/>
  <c r="K22" i="116"/>
  <c r="K23" i="116"/>
  <c r="K24" i="116"/>
  <c r="K25" i="116"/>
  <c r="K46" i="116"/>
  <c r="K42" i="116"/>
  <c r="K55" i="93" l="1"/>
  <c r="K53" i="94"/>
  <c r="K56" i="94"/>
  <c r="K50" i="94"/>
  <c r="K51" i="94"/>
  <c r="K48" i="94"/>
  <c r="K46" i="94"/>
  <c r="K43" i="94"/>
  <c r="K40" i="94"/>
  <c r="K41" i="94"/>
  <c r="K27" i="94"/>
  <c r="K28" i="94"/>
  <c r="K29" i="94"/>
  <c r="K30" i="94"/>
  <c r="K22" i="94"/>
  <c r="K24" i="94"/>
  <c r="K25" i="94"/>
  <c r="K23" i="94"/>
  <c r="K21" i="94"/>
  <c r="K19" i="94"/>
  <c r="K14" i="94"/>
  <c r="K33" i="94" l="1"/>
  <c r="K14" i="115" l="1"/>
  <c r="K15" i="115"/>
  <c r="K16" i="115"/>
  <c r="K17" i="115"/>
  <c r="K18" i="115"/>
  <c r="K19" i="115"/>
  <c r="K20" i="115"/>
  <c r="K21" i="115"/>
  <c r="K22" i="115"/>
  <c r="K23" i="115"/>
  <c r="K24" i="115"/>
  <c r="K25" i="115"/>
  <c r="K26" i="115"/>
  <c r="K27" i="115"/>
  <c r="K28" i="115"/>
  <c r="K29" i="115"/>
  <c r="K31" i="115"/>
  <c r="K32" i="115"/>
  <c r="K33" i="115"/>
  <c r="K34" i="115"/>
  <c r="K35" i="115"/>
  <c r="K36" i="115"/>
  <c r="K54" i="115"/>
  <c r="K55" i="115"/>
  <c r="K56" i="115"/>
  <c r="K58" i="115"/>
  <c r="K61" i="115"/>
  <c r="K62" i="115"/>
  <c r="K63" i="115"/>
  <c r="K64" i="115"/>
  <c r="K65" i="115"/>
  <c r="K66" i="115"/>
  <c r="K67" i="115"/>
  <c r="K72" i="115"/>
  <c r="K73" i="115"/>
  <c r="K74" i="115"/>
  <c r="K75" i="115"/>
  <c r="K76" i="115"/>
  <c r="K77" i="115"/>
  <c r="K78" i="115"/>
  <c r="K79" i="115"/>
  <c r="K80" i="115"/>
  <c r="K82" i="115"/>
  <c r="K83" i="115"/>
  <c r="K84" i="115"/>
  <c r="K85" i="115"/>
  <c r="K86" i="115"/>
  <c r="K87" i="115"/>
  <c r="K88" i="115"/>
  <c r="K89" i="115"/>
  <c r="K90" i="115"/>
  <c r="K91" i="115"/>
  <c r="K92" i="115"/>
  <c r="K93" i="115"/>
  <c r="K94" i="115"/>
  <c r="K95" i="115"/>
  <c r="K96" i="115"/>
  <c r="K97" i="115"/>
  <c r="K98" i="115"/>
  <c r="K99" i="115"/>
  <c r="K101" i="115"/>
  <c r="K102" i="115"/>
  <c r="K103" i="115"/>
  <c r="K104" i="115"/>
  <c r="K105" i="115"/>
  <c r="K106" i="115"/>
  <c r="K107" i="115"/>
  <c r="K108" i="115"/>
  <c r="K109" i="115"/>
  <c r="K111" i="115"/>
  <c r="E159" i="132"/>
  <c r="E158" i="132"/>
  <c r="E157" i="132"/>
  <c r="E156" i="132"/>
  <c r="D152" i="132"/>
  <c r="D169" i="88"/>
  <c r="D203" i="109"/>
  <c r="E160" i="132" l="1"/>
  <c r="D160" i="132"/>
  <c r="K14" i="41"/>
  <c r="K15" i="41"/>
  <c r="K16" i="41"/>
  <c r="K17" i="41"/>
  <c r="K18" i="41"/>
  <c r="K19" i="41"/>
  <c r="K20" i="41"/>
  <c r="K21" i="41"/>
  <c r="K22" i="41"/>
  <c r="K23" i="41"/>
  <c r="K24" i="41"/>
  <c r="K25" i="41"/>
  <c r="K26" i="41"/>
  <c r="K28" i="41"/>
  <c r="K29" i="41"/>
  <c r="K30" i="41"/>
  <c r="K31" i="41"/>
  <c r="K32" i="41"/>
  <c r="K33" i="41"/>
  <c r="K34" i="41"/>
  <c r="K35" i="41"/>
  <c r="K36" i="41"/>
  <c r="K38" i="41"/>
  <c r="K37" i="41"/>
  <c r="K39" i="41"/>
  <c r="K41" i="41"/>
  <c r="K42" i="41"/>
  <c r="K43" i="41"/>
  <c r="K44" i="41"/>
  <c r="K45" i="41"/>
  <c r="K46" i="41"/>
  <c r="K47" i="41"/>
  <c r="K49" i="41"/>
  <c r="K51" i="41"/>
  <c r="K52" i="41"/>
  <c r="K53" i="41"/>
  <c r="K55" i="41"/>
  <c r="K56" i="41"/>
  <c r="K57" i="41"/>
  <c r="K58" i="41"/>
  <c r="K59" i="41"/>
  <c r="K60" i="41"/>
  <c r="K61" i="41"/>
  <c r="K62" i="41"/>
  <c r="K63" i="41"/>
  <c r="K64" i="41"/>
  <c r="K65" i="41"/>
  <c r="K66" i="41"/>
  <c r="K67" i="41"/>
  <c r="K68" i="41"/>
  <c r="K69" i="41"/>
  <c r="K70" i="41"/>
  <c r="D148" i="132"/>
  <c r="D150" i="132" l="1"/>
  <c r="D8" i="132" s="1"/>
  <c r="D162" i="132"/>
  <c r="D41" i="138" l="1"/>
  <c r="K13" i="132"/>
  <c r="K87" i="132" s="1"/>
  <c r="D153" i="132" s="1"/>
  <c r="H8" i="132" s="1"/>
  <c r="F41" i="138" l="1"/>
  <c r="G41" i="138"/>
  <c r="K57" i="97"/>
  <c r="K22" i="60" l="1"/>
  <c r="E148" i="116" l="1"/>
  <c r="D147" i="116"/>
  <c r="E147" i="116" s="1"/>
  <c r="D146" i="116"/>
  <c r="E146" i="116" s="1"/>
  <c r="D145" i="116"/>
  <c r="D141" i="116"/>
  <c r="K71" i="116"/>
  <c r="K69" i="116"/>
  <c r="K68" i="116"/>
  <c r="K67" i="116"/>
  <c r="K66" i="116"/>
  <c r="K65" i="116"/>
  <c r="K64" i="116"/>
  <c r="K63" i="116"/>
  <c r="K62" i="116"/>
  <c r="K60" i="116"/>
  <c r="K58" i="116"/>
  <c r="K57" i="116"/>
  <c r="K55" i="116"/>
  <c r="K51" i="116"/>
  <c r="K47" i="116"/>
  <c r="K45" i="116"/>
  <c r="K44" i="116"/>
  <c r="K43" i="116"/>
  <c r="K41" i="116"/>
  <c r="K39" i="116"/>
  <c r="K38" i="116"/>
  <c r="K37" i="116"/>
  <c r="K36" i="116"/>
  <c r="K35" i="116"/>
  <c r="K34" i="116"/>
  <c r="K33" i="116"/>
  <c r="K32" i="116"/>
  <c r="K28" i="116"/>
  <c r="K27" i="116"/>
  <c r="K26" i="116"/>
  <c r="K19" i="116"/>
  <c r="K17" i="116"/>
  <c r="K18" i="116"/>
  <c r="K16" i="116"/>
  <c r="K15" i="116"/>
  <c r="K14" i="116"/>
  <c r="K13" i="116"/>
  <c r="I5" i="116"/>
  <c r="G5" i="116"/>
  <c r="D5" i="116"/>
  <c r="E174" i="115"/>
  <c r="D173" i="115"/>
  <c r="E173" i="115" s="1"/>
  <c r="E172" i="115"/>
  <c r="D167" i="115"/>
  <c r="K13" i="115"/>
  <c r="D137" i="116" l="1"/>
  <c r="D149" i="116"/>
  <c r="D151" i="116" s="1"/>
  <c r="K75" i="116"/>
  <c r="D142" i="116" s="1"/>
  <c r="H8" i="116" s="1"/>
  <c r="E145" i="116"/>
  <c r="E149" i="116" s="1"/>
  <c r="D152" i="116"/>
  <c r="D163" i="115"/>
  <c r="K116" i="115"/>
  <c r="D168" i="115" s="1"/>
  <c r="D175" i="115"/>
  <c r="D177" i="115" s="1"/>
  <c r="E171" i="115"/>
  <c r="E175" i="115" s="1"/>
  <c r="H34" i="138" l="1"/>
  <c r="F34" i="138"/>
  <c r="G34" i="138"/>
  <c r="H8" i="115"/>
  <c r="D139" i="116"/>
  <c r="D8" i="116" s="1"/>
  <c r="D165" i="115"/>
  <c r="D8" i="115" l="1"/>
  <c r="D27" i="138" s="1"/>
  <c r="F27" i="138"/>
  <c r="G27" i="138"/>
  <c r="D34" i="138"/>
  <c r="I5" i="12" l="1"/>
  <c r="G5" i="12"/>
  <c r="D5" i="12"/>
  <c r="I5" i="97"/>
  <c r="G5" i="97"/>
  <c r="D5" i="97"/>
  <c r="I5" i="16"/>
  <c r="G5" i="16"/>
  <c r="D5" i="16"/>
  <c r="I5" i="93"/>
  <c r="G5" i="93"/>
  <c r="D5" i="93"/>
  <c r="I5" i="96"/>
  <c r="G5" i="96"/>
  <c r="D5" i="96"/>
  <c r="I5" i="109"/>
  <c r="G5" i="109"/>
  <c r="D5" i="109"/>
  <c r="I5" i="18"/>
  <c r="D5" i="18"/>
  <c r="I5" i="76"/>
  <c r="G5" i="76"/>
  <c r="D5" i="76"/>
  <c r="I5" i="41"/>
  <c r="G5" i="41"/>
  <c r="D5" i="41"/>
  <c r="I5" i="88"/>
  <c r="G5" i="88"/>
  <c r="D5" i="88"/>
  <c r="I5" i="51"/>
  <c r="G5" i="51"/>
  <c r="D5" i="51"/>
  <c r="I5" i="60"/>
  <c r="G5" i="60"/>
  <c r="D5" i="60"/>
  <c r="G5" i="43"/>
  <c r="D5" i="43"/>
  <c r="I5" i="42"/>
  <c r="G5" i="42"/>
  <c r="D5" i="42"/>
  <c r="E153" i="16" l="1"/>
  <c r="D152" i="16"/>
  <c r="E152" i="16" s="1"/>
  <c r="D151" i="16"/>
  <c r="E151" i="16" s="1"/>
  <c r="D150" i="16"/>
  <c r="D146" i="16"/>
  <c r="K40" i="12"/>
  <c r="K15" i="12"/>
  <c r="K42" i="12"/>
  <c r="K41" i="12"/>
  <c r="K32" i="12"/>
  <c r="K30" i="12"/>
  <c r="K29" i="12"/>
  <c r="K28" i="12"/>
  <c r="K27" i="12"/>
  <c r="K26" i="12"/>
  <c r="K25" i="12"/>
  <c r="K24" i="12"/>
  <c r="K17" i="12"/>
  <c r="K14" i="12"/>
  <c r="K13" i="12"/>
  <c r="E163" i="12"/>
  <c r="D162" i="12"/>
  <c r="E162" i="12" s="1"/>
  <c r="D161" i="12"/>
  <c r="E161" i="12" s="1"/>
  <c r="D160" i="12"/>
  <c r="D156" i="12"/>
  <c r="D147" i="16" l="1"/>
  <c r="H8" i="16" s="1"/>
  <c r="D157" i="16"/>
  <c r="H22" i="138" s="1"/>
  <c r="D154" i="16"/>
  <c r="D156" i="16" s="1"/>
  <c r="D167" i="12"/>
  <c r="K47" i="12"/>
  <c r="D157" i="12" s="1"/>
  <c r="H8" i="12" s="1"/>
  <c r="D152" i="12"/>
  <c r="D164" i="12"/>
  <c r="D166" i="12" s="1"/>
  <c r="D142" i="16"/>
  <c r="E150" i="16"/>
  <c r="E154" i="16" s="1"/>
  <c r="E160" i="12"/>
  <c r="E164" i="12" s="1"/>
  <c r="K20" i="97"/>
  <c r="K45" i="97"/>
  <c r="K46" i="97"/>
  <c r="K47" i="97"/>
  <c r="K49" i="97"/>
  <c r="K50" i="97"/>
  <c r="K51" i="97"/>
  <c r="K52" i="97"/>
  <c r="K53" i="97"/>
  <c r="K54" i="97"/>
  <c r="K55" i="97"/>
  <c r="K56" i="97"/>
  <c r="K59" i="97"/>
  <c r="K60" i="97"/>
  <c r="K61" i="97"/>
  <c r="K62" i="97"/>
  <c r="K64" i="97"/>
  <c r="K65" i="97"/>
  <c r="K25" i="97"/>
  <c r="K44" i="97"/>
  <c r="K42" i="97"/>
  <c r="K41" i="97"/>
  <c r="K39" i="97"/>
  <c r="K38" i="97"/>
  <c r="K37" i="97"/>
  <c r="K36" i="97"/>
  <c r="K34" i="97"/>
  <c r="K33" i="97"/>
  <c r="K31" i="97"/>
  <c r="K30" i="97"/>
  <c r="K29" i="97"/>
  <c r="K28" i="97"/>
  <c r="K26" i="97"/>
  <c r="K24" i="97"/>
  <c r="K23" i="97"/>
  <c r="K22" i="97"/>
  <c r="K21" i="97"/>
  <c r="K19" i="97"/>
  <c r="K17" i="97"/>
  <c r="K16" i="97"/>
  <c r="K14" i="97"/>
  <c r="K13" i="97"/>
  <c r="E155" i="97"/>
  <c r="D154" i="97"/>
  <c r="E154" i="97" s="1"/>
  <c r="D153" i="97"/>
  <c r="E153" i="97" s="1"/>
  <c r="D152" i="97"/>
  <c r="D148" i="97"/>
  <c r="K70" i="93"/>
  <c r="K37" i="93"/>
  <c r="K32" i="93"/>
  <c r="K59" i="94"/>
  <c r="K58" i="94"/>
  <c r="K52" i="94"/>
  <c r="K55" i="94"/>
  <c r="K54" i="94"/>
  <c r="K42" i="94"/>
  <c r="K49" i="94"/>
  <c r="K47" i="94"/>
  <c r="K44" i="94"/>
  <c r="K45" i="94"/>
  <c r="K39" i="94"/>
  <c r="K38" i="94"/>
  <c r="K37" i="94"/>
  <c r="K36" i="94"/>
  <c r="K35" i="94"/>
  <c r="K18" i="94"/>
  <c r="K32" i="94"/>
  <c r="K26" i="94"/>
  <c r="K20" i="94"/>
  <c r="K17" i="94"/>
  <c r="K16" i="94"/>
  <c r="K15" i="94"/>
  <c r="K13" i="94"/>
  <c r="K12" i="94"/>
  <c r="K113" i="93"/>
  <c r="K91" i="93"/>
  <c r="K90" i="93"/>
  <c r="K89" i="93"/>
  <c r="K88" i="93"/>
  <c r="K87" i="93"/>
  <c r="K81" i="93"/>
  <c r="K80" i="93"/>
  <c r="K79" i="93"/>
  <c r="K77" i="93"/>
  <c r="K76" i="93"/>
  <c r="K75" i="93"/>
  <c r="K74" i="93"/>
  <c r="K73" i="93"/>
  <c r="K72" i="93"/>
  <c r="K71" i="93"/>
  <c r="K69" i="93"/>
  <c r="K57" i="93"/>
  <c r="K56" i="93"/>
  <c r="K54" i="93"/>
  <c r="K53" i="93"/>
  <c r="K52" i="93"/>
  <c r="K51" i="93"/>
  <c r="K50" i="93"/>
  <c r="K49" i="93"/>
  <c r="K48" i="93"/>
  <c r="K47" i="93"/>
  <c r="K44" i="93"/>
  <c r="K40" i="93"/>
  <c r="K39" i="93"/>
  <c r="K38" i="93"/>
  <c r="K36" i="93"/>
  <c r="K35" i="93"/>
  <c r="K34" i="93"/>
  <c r="K31" i="93"/>
  <c r="K29" i="93"/>
  <c r="K28" i="93"/>
  <c r="K27" i="93"/>
  <c r="K26" i="93"/>
  <c r="K25" i="93"/>
  <c r="K24" i="93"/>
  <c r="K23" i="93"/>
  <c r="K22" i="93"/>
  <c r="K20" i="93"/>
  <c r="K15" i="93"/>
  <c r="K14" i="93"/>
  <c r="K13" i="93"/>
  <c r="E169" i="94"/>
  <c r="D168" i="94"/>
  <c r="E168" i="94" s="1"/>
  <c r="D167" i="94"/>
  <c r="E167" i="94" s="1"/>
  <c r="D162" i="94"/>
  <c r="E195" i="93"/>
  <c r="D194" i="93"/>
  <c r="E194" i="93" s="1"/>
  <c r="D193" i="93"/>
  <c r="E193" i="93" s="1"/>
  <c r="D192" i="93"/>
  <c r="D188" i="93"/>
  <c r="K13" i="96"/>
  <c r="E175" i="96"/>
  <c r="D174" i="96"/>
  <c r="E174" i="96" s="1"/>
  <c r="D173" i="96"/>
  <c r="E173" i="96" s="1"/>
  <c r="D172" i="96"/>
  <c r="D168" i="96"/>
  <c r="D209" i="109"/>
  <c r="E209" i="109" s="1"/>
  <c r="D208" i="109"/>
  <c r="E208" i="109" s="1"/>
  <c r="D207" i="109"/>
  <c r="K13" i="109"/>
  <c r="K17" i="18"/>
  <c r="E151" i="18"/>
  <c r="D150" i="18"/>
  <c r="E150" i="18" s="1"/>
  <c r="D149" i="18"/>
  <c r="E149" i="18" s="1"/>
  <c r="D148" i="18"/>
  <c r="E148" i="18" s="1"/>
  <c r="E178" i="76"/>
  <c r="D177" i="76"/>
  <c r="E177" i="76" s="1"/>
  <c r="D176" i="76"/>
  <c r="E176" i="76" s="1"/>
  <c r="D175" i="76"/>
  <c r="D171" i="76"/>
  <c r="K13" i="76"/>
  <c r="F22" i="138" l="1"/>
  <c r="G22" i="138"/>
  <c r="F38" i="138"/>
  <c r="G38" i="138"/>
  <c r="H38" i="138"/>
  <c r="E152" i="18"/>
  <c r="D154" i="12"/>
  <c r="D8" i="12" s="1"/>
  <c r="D144" i="16"/>
  <c r="D8" i="16" s="1"/>
  <c r="D22" i="138" s="1"/>
  <c r="K132" i="96"/>
  <c r="D169" i="96" s="1"/>
  <c r="H8" i="96" s="1"/>
  <c r="K53" i="18"/>
  <c r="K162" i="76"/>
  <c r="D172" i="76" s="1"/>
  <c r="H8" i="76" s="1"/>
  <c r="D156" i="97"/>
  <c r="D158" i="97" s="1"/>
  <c r="D179" i="96"/>
  <c r="H35" i="138" s="1"/>
  <c r="D170" i="94"/>
  <c r="D172" i="94" s="1"/>
  <c r="K118" i="93"/>
  <c r="D189" i="93" s="1"/>
  <c r="H8" i="93" s="1"/>
  <c r="K151" i="109"/>
  <c r="D204" i="109" s="1"/>
  <c r="H8" i="109" s="1"/>
  <c r="D199" i="93"/>
  <c r="H23" i="138" s="1"/>
  <c r="D159" i="97"/>
  <c r="D167" i="76"/>
  <c r="D214" i="109"/>
  <c r="D199" i="109"/>
  <c r="D211" i="109"/>
  <c r="D213" i="109" s="1"/>
  <c r="D164" i="96"/>
  <c r="D176" i="96"/>
  <c r="D178" i="96" s="1"/>
  <c r="D173" i="94"/>
  <c r="H31" i="138" s="1"/>
  <c r="D184" i="93"/>
  <c r="D196" i="93"/>
  <c r="D198" i="93" s="1"/>
  <c r="K64" i="94"/>
  <c r="D163" i="94" s="1"/>
  <c r="D144" i="97"/>
  <c r="K70" i="97"/>
  <c r="D149" i="97" s="1"/>
  <c r="H8" i="97" s="1"/>
  <c r="D152" i="18"/>
  <c r="D154" i="18" s="1"/>
  <c r="E152" i="97"/>
  <c r="E156" i="97" s="1"/>
  <c r="D158" i="94"/>
  <c r="E166" i="94"/>
  <c r="E170" i="94" s="1"/>
  <c r="E192" i="93"/>
  <c r="E196" i="93" s="1"/>
  <c r="E172" i="96"/>
  <c r="E176" i="96" s="1"/>
  <c r="E207" i="109"/>
  <c r="E211" i="109" s="1"/>
  <c r="D179" i="76"/>
  <c r="D181" i="76" s="1"/>
  <c r="E175" i="76"/>
  <c r="E179" i="76" s="1"/>
  <c r="F23" i="138" l="1"/>
  <c r="G23" i="138"/>
  <c r="F35" i="138"/>
  <c r="G35" i="138"/>
  <c r="F40" i="138"/>
  <c r="G40" i="138"/>
  <c r="D38" i="138"/>
  <c r="H32" i="138"/>
  <c r="G32" i="138"/>
  <c r="F32" i="138"/>
  <c r="H42" i="138"/>
  <c r="G42" i="138"/>
  <c r="F42" i="138"/>
  <c r="H8" i="94"/>
  <c r="D146" i="97"/>
  <c r="D8" i="97" s="1"/>
  <c r="D186" i="93"/>
  <c r="D160" i="94"/>
  <c r="D8" i="94" s="1"/>
  <c r="D31" i="138" s="1"/>
  <c r="D142" i="18"/>
  <c r="D8" i="18" s="1"/>
  <c r="D201" i="109"/>
  <c r="D8" i="109" s="1"/>
  <c r="D166" i="96"/>
  <c r="D8" i="96" s="1"/>
  <c r="D35" i="138" s="1"/>
  <c r="D169" i="76"/>
  <c r="D8" i="76" s="1"/>
  <c r="D8" i="93" l="1"/>
  <c r="D23" i="138" s="1"/>
  <c r="D40" i="138"/>
  <c r="D42" i="138"/>
  <c r="G31" i="138"/>
  <c r="F31" i="138"/>
  <c r="D32" i="138"/>
  <c r="D37" i="138"/>
  <c r="E176" i="88"/>
  <c r="E175" i="88"/>
  <c r="E174" i="88"/>
  <c r="E173" i="88"/>
  <c r="K70" i="88"/>
  <c r="K69" i="88"/>
  <c r="K64" i="88"/>
  <c r="K63" i="88"/>
  <c r="K62" i="88"/>
  <c r="K61" i="88"/>
  <c r="K58" i="88"/>
  <c r="K42" i="88"/>
  <c r="K13" i="88"/>
  <c r="E175" i="41"/>
  <c r="D174" i="41"/>
  <c r="E174" i="41" s="1"/>
  <c r="D173" i="41"/>
  <c r="E173" i="41" s="1"/>
  <c r="D172" i="41"/>
  <c r="D168" i="41"/>
  <c r="K13" i="41"/>
  <c r="E147" i="51"/>
  <c r="D146" i="51"/>
  <c r="E146" i="51" s="1"/>
  <c r="D145" i="51"/>
  <c r="E145" i="51" s="1"/>
  <c r="D140" i="51"/>
  <c r="K18" i="51"/>
  <c r="K47" i="51"/>
  <c r="K44" i="51"/>
  <c r="K43" i="51"/>
  <c r="K42" i="51"/>
  <c r="K41" i="51"/>
  <c r="K40" i="51"/>
  <c r="K39" i="51"/>
  <c r="K38" i="51"/>
  <c r="K37" i="51"/>
  <c r="K36" i="51"/>
  <c r="K35" i="51"/>
  <c r="K33" i="51"/>
  <c r="K20" i="51"/>
  <c r="K19" i="51"/>
  <c r="K17" i="51"/>
  <c r="K14" i="51"/>
  <c r="K13" i="51"/>
  <c r="K15" i="60"/>
  <c r="K17" i="60"/>
  <c r="K18" i="60"/>
  <c r="K19" i="60"/>
  <c r="K20" i="60"/>
  <c r="K23" i="60"/>
  <c r="K24" i="60"/>
  <c r="K25" i="60"/>
  <c r="K26" i="60"/>
  <c r="K28" i="60"/>
  <c r="K32" i="60"/>
  <c r="K33" i="60"/>
  <c r="K29" i="60"/>
  <c r="K34" i="60"/>
  <c r="K35" i="60"/>
  <c r="K36" i="60"/>
  <c r="K37" i="60"/>
  <c r="K38" i="60"/>
  <c r="K39" i="60"/>
  <c r="K40" i="60"/>
  <c r="K42" i="60"/>
  <c r="K43" i="60"/>
  <c r="K44" i="60"/>
  <c r="K45" i="60"/>
  <c r="K46" i="60"/>
  <c r="K50" i="60"/>
  <c r="K52" i="60"/>
  <c r="K51" i="60"/>
  <c r="K53" i="60"/>
  <c r="K57" i="60"/>
  <c r="K63" i="60"/>
  <c r="K64" i="60"/>
  <c r="K65" i="60"/>
  <c r="K67" i="60"/>
  <c r="K68" i="60"/>
  <c r="K69" i="60"/>
  <c r="K71" i="60"/>
  <c r="K70" i="60"/>
  <c r="K73" i="60"/>
  <c r="K74" i="60"/>
  <c r="K75" i="60"/>
  <c r="K76" i="60"/>
  <c r="K78" i="60"/>
  <c r="K81" i="60"/>
  <c r="K82" i="60"/>
  <c r="K83" i="60"/>
  <c r="K84" i="60"/>
  <c r="K85" i="60"/>
  <c r="K86" i="60"/>
  <c r="K87" i="60"/>
  <c r="K89" i="60"/>
  <c r="K91" i="60"/>
  <c r="K13" i="60"/>
  <c r="D141" i="60"/>
  <c r="D147" i="60"/>
  <c r="E147" i="60" s="1"/>
  <c r="D146" i="60"/>
  <c r="E146" i="60" s="1"/>
  <c r="D145" i="60"/>
  <c r="D188" i="42"/>
  <c r="D187" i="42"/>
  <c r="D186" i="42"/>
  <c r="E164" i="43"/>
  <c r="D163" i="43"/>
  <c r="E163" i="43" s="1"/>
  <c r="D162" i="43"/>
  <c r="E162" i="43" s="1"/>
  <c r="D161" i="43"/>
  <c r="D157" i="43"/>
  <c r="K65" i="43"/>
  <c r="K20" i="43"/>
  <c r="K13" i="43"/>
  <c r="K72" i="43"/>
  <c r="K70" i="43"/>
  <c r="K69" i="43"/>
  <c r="K68" i="43"/>
  <c r="K67" i="43"/>
  <c r="K64" i="43"/>
  <c r="K63" i="43"/>
  <c r="K62" i="43"/>
  <c r="K61" i="43"/>
  <c r="K36" i="43"/>
  <c r="K35" i="43"/>
  <c r="K33" i="43"/>
  <c r="K32" i="43"/>
  <c r="K34" i="43"/>
  <c r="K30" i="43"/>
  <c r="K29" i="43"/>
  <c r="K28" i="43"/>
  <c r="K27" i="43"/>
  <c r="K26" i="43"/>
  <c r="K25" i="43"/>
  <c r="K24" i="43"/>
  <c r="K23" i="43"/>
  <c r="K22" i="43"/>
  <c r="K21" i="43"/>
  <c r="K19" i="43"/>
  <c r="K17" i="43"/>
  <c r="K15" i="43"/>
  <c r="D182" i="42"/>
  <c r="K82" i="88" l="1"/>
  <c r="D170" i="88" s="1"/>
  <c r="H8" i="88" s="1"/>
  <c r="K96" i="60"/>
  <c r="D137" i="60"/>
  <c r="D151" i="60"/>
  <c r="D179" i="41"/>
  <c r="H28" i="138" s="1"/>
  <c r="K75" i="41"/>
  <c r="D169" i="41" s="1"/>
  <c r="H8" i="41" s="1"/>
  <c r="D180" i="88"/>
  <c r="H33" i="138" s="1"/>
  <c r="D151" i="51"/>
  <c r="D164" i="41"/>
  <c r="E177" i="88"/>
  <c r="D177" i="88"/>
  <c r="D179" i="88" s="1"/>
  <c r="D176" i="41"/>
  <c r="D178" i="41" s="1"/>
  <c r="E172" i="41"/>
  <c r="E176" i="41" s="1"/>
  <c r="K52" i="51"/>
  <c r="D141" i="51" s="1"/>
  <c r="H8" i="51" s="1"/>
  <c r="D148" i="51"/>
  <c r="E138" i="51" s="1"/>
  <c r="E144" i="51"/>
  <c r="E148" i="51" s="1"/>
  <c r="K77" i="43"/>
  <c r="D158" i="43" s="1"/>
  <c r="H8" i="43" s="1"/>
  <c r="D148" i="60"/>
  <c r="D150" i="60" s="1"/>
  <c r="E145" i="60"/>
  <c r="E148" i="60" s="1"/>
  <c r="D165" i="43"/>
  <c r="D167" i="43" s="1"/>
  <c r="E161" i="43"/>
  <c r="E165" i="43" s="1"/>
  <c r="D150" i="51" l="1"/>
  <c r="G26" i="138"/>
  <c r="F26" i="138"/>
  <c r="G28" i="138"/>
  <c r="F28" i="138"/>
  <c r="F33" i="138"/>
  <c r="G33" i="138"/>
  <c r="G21" i="138"/>
  <c r="F21" i="138"/>
  <c r="H21" i="138"/>
  <c r="H30" i="138"/>
  <c r="D167" i="88"/>
  <c r="D166" i="41"/>
  <c r="D8" i="41" s="1"/>
  <c r="D28" i="138" s="1"/>
  <c r="D138" i="51"/>
  <c r="D155" i="43"/>
  <c r="D8" i="43" s="1"/>
  <c r="D26" i="138" s="1"/>
  <c r="D139" i="60"/>
  <c r="D8" i="60" s="1"/>
  <c r="D8" i="51" l="1"/>
  <c r="D21" i="138" s="1"/>
  <c r="D8" i="88"/>
  <c r="D33" i="138" s="1"/>
  <c r="D30" i="138"/>
  <c r="E189" i="42"/>
  <c r="E188" i="42"/>
  <c r="E187" i="42"/>
  <c r="K59" i="42"/>
  <c r="K18" i="42"/>
  <c r="K75" i="42"/>
  <c r="K71" i="42"/>
  <c r="K69" i="42"/>
  <c r="K68" i="42"/>
  <c r="K70" i="42"/>
  <c r="K66" i="42"/>
  <c r="K64" i="42"/>
  <c r="K63" i="42"/>
  <c r="K62" i="42"/>
  <c r="K61" i="42"/>
  <c r="K60" i="42"/>
  <c r="K58" i="42"/>
  <c r="K57" i="42"/>
  <c r="K56" i="42"/>
  <c r="K55" i="42"/>
  <c r="K54" i="42"/>
  <c r="K53" i="42"/>
  <c r="K52" i="42"/>
  <c r="K51" i="42"/>
  <c r="K19" i="42"/>
  <c r="K17" i="42"/>
  <c r="K15" i="42"/>
  <c r="K14" i="42"/>
  <c r="K13" i="42"/>
  <c r="D153" i="43" l="1"/>
  <c r="D168" i="43"/>
  <c r="H26" i="138" s="1"/>
  <c r="D193" i="42"/>
  <c r="D190" i="42"/>
  <c r="K89" i="42"/>
  <c r="D183" i="42" s="1"/>
  <c r="H8" i="42" s="1"/>
  <c r="D178" i="42"/>
  <c r="E186" i="42"/>
  <c r="E190" i="42" s="1"/>
  <c r="H25" i="138" l="1"/>
  <c r="F25" i="138"/>
  <c r="G25" i="138"/>
  <c r="D180" i="42"/>
  <c r="D8" i="42" s="1"/>
  <c r="D25" i="138" l="1"/>
  <c r="D43" i="138" s="1"/>
  <c r="D155" i="18" l="1"/>
  <c r="D140" i="18"/>
  <c r="H37" i="138" l="1"/>
  <c r="H43" i="138" s="1"/>
  <c r="D145" i="18"/>
  <c r="H8" i="18" s="1"/>
  <c r="G37" i="138" l="1"/>
  <c r="F37" i="138"/>
  <c r="D142" i="60"/>
  <c r="H8" i="60" s="1"/>
  <c r="F30" i="138" l="1"/>
  <c r="F43" i="138" s="1"/>
  <c r="G30" i="138"/>
  <c r="G43" i="138" s="1"/>
</calcChain>
</file>

<file path=xl/sharedStrings.xml><?xml version="1.0" encoding="utf-8"?>
<sst xmlns="http://schemas.openxmlformats.org/spreadsheetml/2006/main" count="8733" uniqueCount="5238">
  <si>
    <t>Orientation and training programs must be developed. Train all key officials on the risk management functions they are required to perform.</t>
  </si>
  <si>
    <t>Identify and isolate top municipal risks. Assign risk owners. Communicate the risks and the role of managing these risk to the respective owners. Monitor the management of the top risks.</t>
  </si>
  <si>
    <t>Lack of communication of risk management policy leads to unawareness of risk and controls in the municipality.</t>
  </si>
  <si>
    <t>Define risk management unit responsibilities. Communicate RMU responsibilities across the municipality.</t>
  </si>
  <si>
    <t>N/A</t>
  </si>
  <si>
    <t>Include risk management in each management meeting.</t>
  </si>
  <si>
    <t>Establish communication channels regarding all risk register changes.</t>
  </si>
  <si>
    <t>Develop a comprehensive terms of reference to govern the activities and establish the mandate of the risk management committee. Approve the terms of reference of the risk management committee.</t>
  </si>
  <si>
    <t>Effectively communicate all policies and procedures to establish awareness of risks and controls and the officials related responsibility and accountability.</t>
  </si>
  <si>
    <t>Develop a comprehensive risk management implementation plan. Assess all human, systems and financial resources required to effectively implement the risk management strategy / plan.</t>
  </si>
  <si>
    <t>Risk management implementation plan does not cover all aspects required for effective implementation.</t>
  </si>
  <si>
    <t>Transfer payments are made into an unsuitable control environment.</t>
  </si>
  <si>
    <t>Perform risk assessment according to the risk management strategy and determine reliability of controls mitigating the risks.</t>
  </si>
  <si>
    <t>Risks are not mitigated.</t>
  </si>
  <si>
    <t>Perform payroll reconciliations on a monthly basis. Conduct independent reviews of payroll reconciliations. Assign delegated officials to perform payroll reconciliations</t>
  </si>
  <si>
    <t>Reconcile tax returns. Monitor monthly reconciliations. Approve reconciliations. Approve outstanding reconciliation items.</t>
  </si>
  <si>
    <t>Lack of appropriate skills to address the processes.</t>
  </si>
  <si>
    <t>Lack of understanding of policies and procedures will lead to non-compliance by officials.</t>
  </si>
  <si>
    <t>Develop induction requirements. Measure the effectiveness of inductions. There is an induction or orientation programme for all new employees.</t>
  </si>
  <si>
    <t>Risk Management</t>
  </si>
  <si>
    <t>Western Cape</t>
  </si>
  <si>
    <t>Gauteng</t>
  </si>
  <si>
    <t>Mpumalanga</t>
  </si>
  <si>
    <t>Limpopo</t>
  </si>
  <si>
    <t>Northern Cape</t>
  </si>
  <si>
    <t>North West</t>
  </si>
  <si>
    <t>Kwazulu Natal</t>
  </si>
  <si>
    <t>Free State</t>
  </si>
  <si>
    <t>Eastern Cape</t>
  </si>
  <si>
    <t>Yes</t>
  </si>
  <si>
    <t>Partial</t>
  </si>
  <si>
    <t>No</t>
  </si>
  <si>
    <t>Standard accounting procedures are not applied.</t>
  </si>
  <si>
    <t>Lack of approved municipal structures, with clear job descriptions.</t>
  </si>
  <si>
    <t>Capture organisational chart on payroll. Reconcile organisational structure with payroll. Approve reconciliation.</t>
  </si>
  <si>
    <t xml:space="preserve"> On-going performance management and development of subordinates is obligatory for all officials who have employees reporting to them. Written development plans are prepared for individual employees, where appropriate, and reviewed annually. </t>
  </si>
  <si>
    <t>Periodic reports of actual expenditure vs. budge are generated for review on a regular basis, and  variances followed up and addressed.</t>
  </si>
  <si>
    <t>Monitor Overtime worked. Take corrective action to prevent excessive overtime during month and year-end closure by setting a well planned monthly and year-end  time frame</t>
  </si>
  <si>
    <t xml:space="preserve">Review the structure of the risk management function. Align structure with processes, incorporating principles of segregation, through the work study process. Determine the number of posts required to effectively execute the activities within the function. Perform job evaluations on each post to determine post level and grading. Assess skills of current officials in the function. Establish budgetary parameters. Embark on recruitment process for approved and funded posts. </t>
  </si>
  <si>
    <t>Communicate the impact of lack of buy-in and support from management and  accountability</t>
  </si>
  <si>
    <t>Obtain on-going support and buy-in in advocating the risk initiatives.</t>
  </si>
  <si>
    <t>Top organisational risks may not be address as a priority and assigned to owners .</t>
  </si>
  <si>
    <t>Mayor table to Council budget for approval at least 30 days before start of new budget year</t>
  </si>
  <si>
    <t>Mayor table to Council budget for approval at least 30 days before start of new budget year. If approval is not obtained, process must be repeated within every seven days until approval is obtained</t>
  </si>
  <si>
    <t>MFMA s79</t>
  </si>
  <si>
    <t>MFMA s16</t>
  </si>
  <si>
    <t>MFMA s23</t>
  </si>
  <si>
    <t>MFMA s72</t>
  </si>
  <si>
    <t>MFMA s80</t>
  </si>
  <si>
    <t>Financial Management Internship Programme Guidelines and FMG framework</t>
  </si>
  <si>
    <t>Slippage in quality of information, increasing variances from targets and lack of, or inappropriate, management  action may not be timeously identified and addressed.</t>
  </si>
  <si>
    <t>Credit control exception and other critical reports on outstanding debtors should be reviewed by senior management and actions implemented.  The Age Analysis should be critically reviewed on a monthly basis and actions to facilitate recovery actively promoted.</t>
  </si>
  <si>
    <t>Poor collection rates resulting in unfunded budgets which impact on service delivery.</t>
  </si>
  <si>
    <t xml:space="preserve"> Chargeable services may be incorrectly priced.</t>
  </si>
  <si>
    <t xml:space="preserve">There is an annual management review and approval of the municipality’s tariff structure. </t>
  </si>
  <si>
    <t>Errors and/or omissions may not be detected timeously.</t>
  </si>
  <si>
    <t>A delegated official is responsible for the physical safekeeping and protection of all revenue received by the municipality and such an official is held accountable for any loss .</t>
  </si>
  <si>
    <t>Revenue management information may not be effectively and consistently communicated to stakeholders.</t>
  </si>
  <si>
    <t>Improve reporting content and processes regularly to ensure that information is accurate and appropriate to assist in ensuring the effective management of the function. Develop and implement a set of guidelines for internal reporting.</t>
  </si>
  <si>
    <t>Identified risks may not be highlighted and addressed.</t>
  </si>
  <si>
    <t>The ageing of Debtors should be reviewed on a progressive basis with active follow up of overdue accounts, including the legal hand-over of such accounts. Responses from legal representatives could  contribute to the management decision to write off or provide for the possible write off of specific accounts.</t>
  </si>
  <si>
    <t>Recurrent losses from the same area. Lack of supporting evidence.</t>
  </si>
  <si>
    <t>Delegated official to agree billing  charge out values with the those reflected in the approved  tariff structure documentation.</t>
  </si>
  <si>
    <t>Does the revenue management division provide pro-active, critical  guidance, assistance and support to the CFO when the drafting of the revenue framework for the municipal budget takes place?</t>
  </si>
  <si>
    <t>Delays in submission of critical revenue related information impacting on the ability to produce compliant AFS's.</t>
  </si>
  <si>
    <t>Are effective procedures for the write-off or adjustments to the provision for doubtful debts (including appropriate authorisation) in place to ensure that the value of debtors is appropriately reflected, particularly at financial year ends?</t>
  </si>
  <si>
    <t>A delegated official (not the official receiving the revenue) reconciles the cash received with the receipt book and to the General Ledger on a daily basis.  Outstanding items and reconciliation differences should be investigated and timeous corrective action taken.</t>
  </si>
  <si>
    <t>Is provision made for the registration of objections to the values reflected in the Valuation Roll, together with the associated appeals, responses, notifications and required adjustments?</t>
  </si>
  <si>
    <t>Are all exemptions, reductions and rebates permitted in terms of the MPRA and catered for in the Rates Policy taken into account and addressed in determining the rate in the rand for rates billing purposes?</t>
  </si>
  <si>
    <t>Are all exemptions, reductions and rebates  catered for in the Rates Policy reviewed annually, and where necessary amended, at the time of the budget preparation?</t>
  </si>
  <si>
    <t>The issue of reliance on estimated consumption figures should be highlighted in the appropriate by-laws. The bases used in the formulation of the estimates should be highlighted.</t>
  </si>
  <si>
    <t>Does management ensure that the table of tariffs in respect of each service is correctly maintained on the data-base utilised for the billing process?</t>
  </si>
  <si>
    <t>Does the timetable indicate and regulate meter-reading dates that minimize the incidence of reliance on estimated consumption figures.</t>
  </si>
  <si>
    <t>Is a comprehensive Indigent Register compiled and maintained ?</t>
  </si>
  <si>
    <t xml:space="preserve">Meters should be read in accordance with a comprehensive meter-reading timetable covering standard periods. The incidence of estimations should be minimised and effectively reversed when replaced with actual readings. </t>
  </si>
  <si>
    <t>Where accounts are partially paid is the sequence of allocations effected in terms of rules established in the Policies and by-laws?</t>
  </si>
  <si>
    <t>Are consolidated statements of  account prepared for despatch on a monthly basis?</t>
  </si>
  <si>
    <t>Is the application of VAT clearly understood and correctly applied in respect of the various categories?</t>
  </si>
  <si>
    <t>Determine the specified timing and requirements highlighted in the MPRA, schedule requirements, allocate resources and critically monitor progress to ensure timeous adoption and incorporation into the budgeting process and billing systems.</t>
  </si>
  <si>
    <t>Non-compliance with the provisions of the MPRA. Potential delays in implementation.</t>
  </si>
  <si>
    <t>Appoint a Municipal Valuer in accordance with the provisions of the MPRA.</t>
  </si>
  <si>
    <t>Inappropriate or unfunded concessions granted.</t>
  </si>
  <si>
    <t>The effect of exemptions, reductions and rebates granted are to be considered in the determination of the final rate. Permitted concessions should be reviewed regularly and adjusted where necessary.</t>
  </si>
  <si>
    <t>Has a TARIFF POLICY relating to the levying of fees for services provided been comprehensively formulated, maintained and implemented in compliance with legislation?</t>
  </si>
  <si>
    <t>Develop, maintain and adopt by-laws to give effect to the implementation and enforcement of the Policy.</t>
  </si>
  <si>
    <t xml:space="preserve">Have  procedures been developed and effectively introduced to ensure comprehensive , correct and timely billing and collection in respect of each revenue category? </t>
  </si>
  <si>
    <t xml:space="preserve">Management to ensure that all potential revenue streams are identified and effectively exploited to maximise inflows. </t>
  </si>
  <si>
    <t>Fixed costs associated with current capacity, overheads, maintenance, depreciation, finance charges and direct costs of sourcing as well as the provision of  services to indigents and other concessions must be considered in the formulation of the tariff. Differentiated tariffs and methods of charging are to be considered where appropriate. From a billing perspective differentiated tariffs should be kept to a minimum. The method of charge out to be determined and appropriately applied by category.</t>
  </si>
  <si>
    <t>Incorrect tariff formulation.</t>
  </si>
  <si>
    <t>Ineffective cost-recovery as a result of delayed revisions.</t>
  </si>
  <si>
    <t>Review tariffs on an annual basis to take account of supplier and associated cost increases.</t>
  </si>
  <si>
    <t>Erratic, incorrect billing, effect on image, deployment of resources and cash flow.</t>
  </si>
  <si>
    <t>Procedures are to be developed and enforced. Verification procedures to be implemented.</t>
  </si>
  <si>
    <t>Deviations between anticipated actual and estimated consumption figures can give rise to queries. Impact on image and possibly cash flows.</t>
  </si>
  <si>
    <t>Accumulation of queries and possible impact on cash flow.</t>
  </si>
  <si>
    <t>Develop Procedures within the Water and Electricity Departments to ensure that appropriate action is taken to give effect to the policy. Allocate responsibility. Monitor compliance.</t>
  </si>
  <si>
    <t>Comprehensively determine the costs associated with the provision of the various categories of Refuse Services. Determine and apply appropriate tariffs based on the costs so determined.</t>
  </si>
  <si>
    <t>Have procedures been developed and introduced to ensure comprehensive, correct and timely transfer  of information from the Refuse division to the Billing Division for incorporation in the statements?</t>
  </si>
  <si>
    <t>Non-,under-, or delayed billing of refuse-related services.</t>
  </si>
  <si>
    <t>Establish procedures for the division and ensure that these are rigidly applied. Ensure that information relating to services supplied are correctly, effectively and timeously furnished to the billing department.</t>
  </si>
  <si>
    <t>Non-or under billing of Sewerage charges.</t>
  </si>
  <si>
    <t>Comprehensively determine the costs associated with the provision of the various elements comprising the sewerage service and ensure that these are effectively taken into account in the formulation of the applicable tariffs.</t>
  </si>
  <si>
    <t>Lack of knowledge of the utilisation of facilities available for rental. Non or delayed billing of rentals.</t>
  </si>
  <si>
    <t>Incorrect/ old tariffs utilised for billing purposes. Disputes and possible under billing.</t>
  </si>
  <si>
    <t xml:space="preserve">Under recovery of VAT </t>
  </si>
  <si>
    <t>Has a procedure been implemented to ensure that all information reflected on new customer application forms for the opening of new accounts or the updating of information relating to existing customers is correctly transferred to the customer  data records to be used for billing purposes?</t>
  </si>
  <si>
    <t>Lack of critical information relating to deposits</t>
  </si>
  <si>
    <t>In particular, has the principle of dealing with service delivery to poor households been reflected in the Tariff and Indigent policies?</t>
  </si>
  <si>
    <t>Non-compliance with legislation. Lack of a basis to be used in allocating free or subsidised services.</t>
  </si>
  <si>
    <t>Set parameters to provide exception reports which list all significantly deviant amounts or transactions.</t>
  </si>
  <si>
    <t>Allocate a time scale for the achievement of critical elements of the process and monitor progress against the timetable to ensure that the revised rates can be timeously applied.</t>
  </si>
  <si>
    <t>Introduce , maintain and enforce adherence to procedures. Ensure all affected management and staff operate in terms of the procedures.</t>
  </si>
  <si>
    <t>Are the tariff structures and price lists of the municipality reviewed by management as part of the annual strategic planning and budgeting process?</t>
  </si>
  <si>
    <t>Critically review all categories of charge-outs to ensure full compliance with legislation. Vat accounts are to be reconciled on a monthly basis.</t>
  </si>
  <si>
    <t>Erratic statement despatch dates. Possible delays in settlement.</t>
  </si>
  <si>
    <t xml:space="preserve">Administrative and Management controls and Credit Management procedures are enhanced with the introduction of statements consolidating all the categories of charges. </t>
  </si>
  <si>
    <t>Does senior management within the division undertake analytical reviews on the status and trends within the various categories in the revenue collection division?</t>
  </si>
  <si>
    <t>Non-banking of receipts and associated difficulty in maintaining control.</t>
  </si>
  <si>
    <t>Delayed payment from customers and associated lack of motivation on the part of debtors in assisting in the resolution of queries.</t>
  </si>
  <si>
    <t>Develop and implement corrective action plans to address audit findings. Set tight time lines and allocate responsibility for implementation. Monitor and assess the progress of the corrective measures. Report to the Audit Committee on control and compliance issues, progress in addressing Audit queries and any other pertinent information.</t>
  </si>
  <si>
    <t>Internal Control</t>
  </si>
  <si>
    <t>Conditions or remedial measures to improve financial management systems are documented. Monitor the control environment of the beneficiary department/organisation.</t>
  </si>
  <si>
    <t xml:space="preserve">Develop measures to ensure that transfer payments are utilised for the exact purpose for which they were intended. Document the review of transfer payments. </t>
  </si>
  <si>
    <t>Annual Division of Revenue Act</t>
  </si>
  <si>
    <t>Internal Control Environment</t>
  </si>
  <si>
    <t>Align and integrate HR systems to integrate recruitment, placement and reward.</t>
  </si>
  <si>
    <t>Is the municipality complying with LGSETA requirements and Skills Levies Act, among others (Work Skills Plans, Annual training report, discretionary grants)?</t>
  </si>
  <si>
    <t>Is the Financial Management Grant (FMG)  grant being used on training in line with the Framework conditions?</t>
  </si>
  <si>
    <t>Is the municipality implementing the Internship programme?</t>
  </si>
  <si>
    <t>Are there plans in place to absorb interns at the end of the training period?</t>
  </si>
  <si>
    <t>Has the Municipality developed and implemented a change management strategy?</t>
  </si>
  <si>
    <t>MFMA s21(2)(e)</t>
  </si>
  <si>
    <t>MFMA s27(1)</t>
  </si>
  <si>
    <t>MFMA s32(4)(a)</t>
  </si>
  <si>
    <t>MFMA s32(4)(b)</t>
  </si>
  <si>
    <t>MFMA s45(3)(b)(iii)</t>
  </si>
  <si>
    <t>MFMA s52(d)</t>
  </si>
  <si>
    <t>MFMA s53(2)</t>
  </si>
  <si>
    <t xml:space="preserve"> </t>
  </si>
  <si>
    <t>MFMA s55(a)</t>
  </si>
  <si>
    <t>MFMA s64(3)</t>
  </si>
  <si>
    <t>MFMA s66</t>
  </si>
  <si>
    <t>Council may not be informed of the staff payments and benefits</t>
  </si>
  <si>
    <t>MFMA s69(3)</t>
  </si>
  <si>
    <t>MFMA 71(1)</t>
  </si>
  <si>
    <t>MFMA s74(1)</t>
  </si>
  <si>
    <t>MFMA s86(2)</t>
  </si>
  <si>
    <t>MFMA s87(1)</t>
  </si>
  <si>
    <t>MFMA s87(2)</t>
  </si>
  <si>
    <t>MFMA s87(9)</t>
  </si>
  <si>
    <t>MFMA s87(11)</t>
  </si>
  <si>
    <t>MFMA s88(1)(b)</t>
  </si>
  <si>
    <t>MFMA s101(1)</t>
  </si>
  <si>
    <t>MFMA s101(2)</t>
  </si>
  <si>
    <t>MFMA s103</t>
  </si>
  <si>
    <t>MFMA s116(2)(d)</t>
  </si>
  <si>
    <t>MFMA 126(1)(a)</t>
  </si>
  <si>
    <t>MFMA s127(1)</t>
  </si>
  <si>
    <t>MFMA s127(2)</t>
  </si>
  <si>
    <t>MFMA s127(3)(a)</t>
  </si>
  <si>
    <t>MFMA s127(3)(b)</t>
  </si>
  <si>
    <t>MFMA s127(5)</t>
  </si>
  <si>
    <t>MFMA s132</t>
  </si>
  <si>
    <t xml:space="preserve">Budget to be revenue driven and MM to assist Mayor in terms of MFMA S 68(a).  Capital expenditure votes should be referenced to loan accounts.  </t>
  </si>
  <si>
    <t>Delegations</t>
  </si>
  <si>
    <t xml:space="preserve">Have acting powers been delegated to persons having the necessary skills and competencies to execute the delegated tasks? </t>
  </si>
  <si>
    <t xml:space="preserve">Knowledge of policies and procedures essential to avoid fruitless and wasteful expenditure, irregular expenditure and non-compliance.  </t>
  </si>
  <si>
    <t xml:space="preserve">All delegations to be approved by Managers, HR, MM and MMC's. </t>
  </si>
  <si>
    <t>Failure to reconcile all income received may result in loss or misallocation of income and open up potential for mismanagement and fraud</t>
  </si>
  <si>
    <t>EXPENDITURE MANAGEMENT</t>
  </si>
  <si>
    <t>Does the municipality invest only in those permitted investments as outlined in its investments policy?</t>
  </si>
  <si>
    <t>Does the municipality comply with the investment parameters in its investments policy?</t>
  </si>
  <si>
    <t>Does the municipality have a centralized location for the retention of all founding documentation relating to its entities?</t>
  </si>
  <si>
    <t>Being unable to locate founding documentation may jeopardize future operations</t>
  </si>
  <si>
    <t>Has the municipality properly established and registered each entity under its control?</t>
  </si>
  <si>
    <t>Failure to properly establish or register an entity may result in that entity losing legal standing and render operations unlawful</t>
  </si>
  <si>
    <t>Are all the relevant governance obligations of all the parties clearly documented in the founding documentation?</t>
  </si>
  <si>
    <t>Are all stakeholders aware of their governance and fiduciary duties in relation to each entity established?</t>
  </si>
  <si>
    <t>Did the mayor table the proposed annual budget of the entity at the time of the annual budget of the municipality?</t>
  </si>
  <si>
    <t>Did the mayor table the approved annual budget of the entity at the next council meeting held after receiving the budget from the entity?</t>
  </si>
  <si>
    <t>Did the MM ensure an analysis of the entity budget was undertaken and that any allocation by the municipality to the entity was provided for in the budget of the municipality?</t>
  </si>
  <si>
    <t>Did the MM ensure that the entity budget was made public by publishing the budget on the municipality's website and by providing a written and electronic copy to National Treasury and the respective provincial treasury?</t>
  </si>
  <si>
    <t>Did the Board consider any recommendations made by the municipality and where necessary submit its revised budget by 23 March?</t>
  </si>
  <si>
    <t>Did the Board approve its budget taking into account hearings or recommendations of the council by 1 Jun?</t>
  </si>
  <si>
    <t>Does the entity recognize and pay all tax, duty, pension, medical aid, fees and other statutory commitments, and ensure that working capital is properly managed?</t>
  </si>
  <si>
    <t>Did the MM submit the details of all bank accounts opened by the entity to the AG, National Treasury and relevant provincial treasury?</t>
  </si>
  <si>
    <t>SUPPLY CHAIN MANAGEMENT</t>
  </si>
  <si>
    <t>Failure to adopt and implement a SCM policy will expose the municipality and entity to inconsistent dealings in its SCM and contravene the legislation</t>
  </si>
  <si>
    <t>Did the municipality consider the imposition of any limits on borrowings by the entity following consultation?</t>
  </si>
  <si>
    <t>Does the municipality have a system to dispose of the capital assets of an entity, to ensure that assets required for the minimum level of basic municipal services are not inappropriately disposed of?</t>
  </si>
  <si>
    <t xml:space="preserve">Has the municipality considered the delegation of power to a CEO to make determinations concerning disposal of movable capital assets below a prescribed value? </t>
  </si>
  <si>
    <t>Did the council consider the oversight report by 31 March following submission of all annual reports of entities?</t>
  </si>
  <si>
    <t>Did the mayor ensure that the municipality addressed issues raised by the AG in the audit report of the entity?</t>
  </si>
  <si>
    <t>Did the annual financial statements of the entity fairly present the state of affairs of the entity as required by legislation?</t>
  </si>
  <si>
    <t>In the case of tax exempt section 21 companies or trusts owned by a municipality operating under old dispensation, has the SARS approval for exemption been reviewed and documented?</t>
  </si>
  <si>
    <t>In instances in which the municipality transferred or disposed of an interest in a private company entity, did it do so only in accordance with s14 of the MFMA without infringing on s86(c) of the MSA?</t>
  </si>
  <si>
    <t xml:space="preserve">In instances in which the municipality transferred or disposed of an interest in an service utility entity, did it ensure that all assets, liabilities, rights and obligations remain vested in the municipality, and that staff are dealt with in accordance with applicable labour legislation? </t>
  </si>
  <si>
    <t>Is an incident and safety register in place?</t>
  </si>
  <si>
    <t>Operations</t>
  </si>
  <si>
    <t>Financial Leases</t>
  </si>
  <si>
    <t>Operating Leases</t>
  </si>
  <si>
    <t>Loans</t>
  </si>
  <si>
    <t>Guarantees</t>
  </si>
  <si>
    <t>Distribution Losses</t>
  </si>
  <si>
    <t>Rehabilitation - Landfill</t>
  </si>
  <si>
    <t>Leave Liability</t>
  </si>
  <si>
    <t>Post retirement benefits</t>
  </si>
  <si>
    <t>Long service awards</t>
  </si>
  <si>
    <t>Performance rewards</t>
  </si>
  <si>
    <t>Retentions</t>
  </si>
  <si>
    <t>Unallocated credits</t>
  </si>
  <si>
    <t>Insurance Claims</t>
  </si>
  <si>
    <t>Are there development, rotation and retention plans in place for the finance interns in line with the Internship programme guidelines?</t>
  </si>
  <si>
    <t>Does the Municipality have technical expertise internally to develop, maintain and operate the network infrastructure for ICT?</t>
  </si>
  <si>
    <t>Municipality may depend on outsourced service providers, who may not be instantly available to resolve any technical matter. This will result in operations stalling and service delivery delayed or compromised.</t>
  </si>
  <si>
    <t>The absence of such a plan may compromise the maintenance of a network environment.</t>
  </si>
  <si>
    <t>Does the municipality employ towers and repeaters to relay network signals to/from satellite offices?</t>
  </si>
  <si>
    <t>Poorly designed network environments will compromise operations and delay service deliver.</t>
  </si>
  <si>
    <t>Telephone lines have the potential of regular downtime and slow speeds of data transfer.</t>
  </si>
  <si>
    <t>The failure of a server will stop all users from continued work.</t>
  </si>
  <si>
    <t>Incorrect usage may lead to damage and incorrect results.</t>
  </si>
  <si>
    <t>Poor service level agreements for maintenance of specialist hardware items may lead to excessive cost to the municipality.</t>
  </si>
  <si>
    <t>Ensure that all relevant Service Level Agreements for hardware are in place subject to the Governance Frameworks.</t>
  </si>
  <si>
    <t>MBRR</t>
  </si>
  <si>
    <t>Strategic objectives may not be funded if no linking is found.</t>
  </si>
  <si>
    <t>Does the ICT Management System integrate with web access?</t>
  </si>
  <si>
    <t>Does the Accounting System link directly to the Financial and Non-Financial Databases?</t>
  </si>
  <si>
    <t>Is the revenue module configured to separate the various sources of revenue?</t>
  </si>
  <si>
    <t>Is the Billing process included in the Revenue module?</t>
  </si>
  <si>
    <t>Inaccurate billing if data is not correct.</t>
  </si>
  <si>
    <t>Inaccurate Consumer Bills and delayed billing can occur.</t>
  </si>
  <si>
    <t>Are the various receipting processes included in the revenue module?</t>
  </si>
  <si>
    <t>Does the expenditure management module link directly to the reporting module?</t>
  </si>
  <si>
    <t>Does the Asset Management Module update assets automatically as and when transactions are recorded in the Accounting System?</t>
  </si>
  <si>
    <t>Is the SCM module linked to Expenditure Management, Asset Management, Creditors, Budget, SDBIP and Accounting modules?</t>
  </si>
  <si>
    <t>Does the SCM Module link to the Supplier Database in the financial and non-financial databases?</t>
  </si>
  <si>
    <t>Does the Debtors' Management Module generate  weekly and/or monthly reports on the age of debtors?</t>
  </si>
  <si>
    <t>Does the Debtors' Management Module allow for debtors to pay bills online?</t>
  </si>
  <si>
    <t>Unallocated Receipts for unknown payment.</t>
  </si>
  <si>
    <t>Delayed or inaccurate reconciliations.</t>
  </si>
  <si>
    <t>No or incorrect reports can lead to incorrect decisions.</t>
  </si>
  <si>
    <t>Does the ICT Management System include a document management system?</t>
  </si>
  <si>
    <t>Incomplete Audit Trails resulting in audit queries. Delayed work outputs.</t>
  </si>
  <si>
    <t>Ensure that full alignment is achieved with all modules in the system.</t>
  </si>
  <si>
    <t>Is the document management system web based?</t>
  </si>
  <si>
    <t>Does the municipality's ICT Management System include a Project Management system consistent with the ICT Corporate Governance Framework?</t>
  </si>
  <si>
    <t>Is the Project Management System linked to the Accounting module of the Financial Management system?</t>
  </si>
  <si>
    <t>Inaccurate funding for projects.</t>
  </si>
  <si>
    <t>Poor performance measurement and reporting.</t>
  </si>
  <si>
    <t>Does the municipality have an operational budget plan for the next three years for the ICT Management System?</t>
  </si>
  <si>
    <t>Has a risk assessment been performed for this function?</t>
  </si>
  <si>
    <t xml:space="preserve">(1) As promptly as possible take all reasonable steps that may be necessary to resolve the matter out of court.
(2) If the National Treasury is not a party to the dispute;
(a) report the matter to the National Treasury; and
(b) may request the National Treasury to mediate or to designate a person to mediate.
 </t>
  </si>
  <si>
    <t>Prescribe procedures for the making of such payments within the permitted time; and
Ensure that appropriate members are designated for performing such procedures;
- scope the requirements of the audit with the Auditor-General prior to the audit.</t>
  </si>
  <si>
    <t>Failure to make payments as they become due and default on obligations are factors used to determine whether a municipality is experiencing serious financial problems when conditions for an intervention are considered.</t>
  </si>
  <si>
    <t>The accounting officer can be found guilty of an offence if expenditure controls systems are deliberately or in a grossly negligent way not maintained.
Expenditure could be recorded in an incorrect period and vote.
Changes to the Creditors Master file may be incomplete, inaccurate and invalid.
Expenditure may be over/under stated.</t>
  </si>
  <si>
    <t xml:space="preserve">The accounting officer can be found guilty of an offence if reasonable steps are not taken to implement Supply Chain Management policies and deliberately or in a grossly negligent way not maintained.
Procurement may not be fair, equitable, transparent, competitive and cost effective. </t>
  </si>
  <si>
    <t>VAT 419 Guide</t>
  </si>
  <si>
    <t>MFMA S120(6)</t>
  </si>
  <si>
    <t>Reporting</t>
  </si>
  <si>
    <t>The accounting officer can be found guilty of an offence if statutory payment commitments are deliberately or in a grossly negligent way not paid.
Departments can be instructed to withhold transfers if audit fees are not paid.
The non-payment of statutory obligations may be regarded as financial misconduct.
Audit fees maybe significantly larger than the budget.</t>
  </si>
  <si>
    <t>A register should be maintained of all unauthorised, irregular and fruitless &amp; wasteful expenditure and updated with actions taken.
Remedial steps to prevent future recurrence should be recommended and implemented. 
The accounting officer must promptly inform the Mayor, MEC for local government and Auditor General of the unauthorised, irregular, fruitless and wasteful expenditure incurred by the municipality.
The council must be informed.
The relevant Council committee must investigate and recommend appropriate steps to be taken.</t>
  </si>
  <si>
    <t>Irregular expenditure may not be properly investigated and recovered.</t>
  </si>
  <si>
    <t>All irregular expenditure should be reported to the South African Police Services and the case number should be entered into a register for Irregular expenditure.</t>
  </si>
  <si>
    <t>MFMA s72(1)(b) 
&amp; S54(1)(f)</t>
  </si>
  <si>
    <t>Has a draft SDBIP and draft annual performance agreements of the municipal manager and all other senior managers been submitted to the mayor within 14 days after the approval of the budget?</t>
  </si>
  <si>
    <t>A compliance register should be created and maintained and proof of submissions to be retained for audit purposes.
Copies of all submissions should be copied to the CFO, municipal manager and where appropriate the mayor.</t>
  </si>
  <si>
    <t xml:space="preserve">Have reports been regularly submitted to Council or the board of the entity on the management of contracts or agreements and the performance of contractors? </t>
  </si>
  <si>
    <t xml:space="preserve">Did the mayor table the annual report of the municipality and any entity, in council within seven months after the end of the financial year? </t>
  </si>
  <si>
    <t xml:space="preserve">If the report was not submitted within seven months of the financial year end, did the mayor submit to council written explanations why the annual report was not submitted within seven months, setting out the reasons for the delay, together with components of the annual report that were ready? </t>
  </si>
  <si>
    <t>Were the outstanding components of the annual report subsequently submitted to council?</t>
  </si>
  <si>
    <t xml:space="preserve">Immediately after the annual report was tabled in council, was the annual report; 
- made public and the local community invited to make representations, and 
- submitted to the Auditor-General, provincial treasury and the provincial department responsible for local government;
</t>
  </si>
  <si>
    <t>If a financial recovery plan was prepared in a  discretionary or mandatory provincial intervention; have monthly reports been submitted to the MEC for local government on the implementation of the plan?</t>
  </si>
  <si>
    <t>MFMA s145(1)(b)
&amp; 146(1)(c)</t>
  </si>
  <si>
    <t xml:space="preserve">Has an entity submitted in writing to the parent municipality;
- within 90 days of opening a new bank account the name of the bank where the account was opened, the type and number of the account, and 
- annually before the start of a financial year, the name of each where the entity holds a bank account, and the type and number of each account?  </t>
  </si>
  <si>
    <t>MFMA s86(1)(a) &amp; (b)</t>
  </si>
  <si>
    <t>Has the entity submitted a revised budget within 100 days of the start of the financial year if the parent municipality made recommendations on the original budget submitted?</t>
  </si>
  <si>
    <t>Was the budget or adjusted budget of the municipal entity as approved by the entity's board of directors, approved at the next Council meeting of the municipality?</t>
  </si>
  <si>
    <t>Did the entity submit, by not later than seven working days after the end of each month, a statement in the prescribed format on the state of the municipality's budget, including;
- actual &amp; budget for expenditure and revenue,
- variances with material variances explained
- allocations received,
- any remedial or corrective steps taken or to be taken?</t>
  </si>
  <si>
    <t xml:space="preserve">Was a mid-year budget and performance assessment report submitted by 20 January; 
- to the board of directors of the entity, and 
- the parent municipality of the entity?  </t>
  </si>
  <si>
    <t>Was a report tabled at the next  municipality council meeting where an entity reported financial problems?</t>
  </si>
  <si>
    <t>Has all irregular or fruitless and wasteful expenditure been promptly reported in writing to the mayor and municipal manager of the entity's parent municipality and the Auditor-General; 
(a) the particulars of the expenditure, and 
(b) any steps to recover the expenditure and prevent a recurrence of the expenditure? 
Has all irregular expenditure that may constitute a criminal offence; and other losses suffered by the entity which resulted from suspected criminal conduct been reported to the South African Police Services?</t>
  </si>
  <si>
    <t>Has the entity promptly reported to the Speaker of Council of the parent municipality any interference by a Councillor outside that Councillor's assigned duties, in; 
(a) the financial affairs of the municipality, or 
(b) the responsibilities of the board of directors of the entity</t>
  </si>
  <si>
    <t>MFMA s104</t>
  </si>
  <si>
    <t>Has an entity promptly reported any inability to comply with any of it's responsibilities, together with the reasons, to the Council of the parent municipality?</t>
  </si>
  <si>
    <t xml:space="preserve">Proof of written letter informing  PT and AG of the new primary bank account. </t>
  </si>
  <si>
    <t>Proof that all the budget information as requested has be submitted must be retained.</t>
  </si>
  <si>
    <t>Proof of any written submissions that was reported to the MEC for finance and  National Treasury of any non-compliance to any legislation pertaining to the tabling or approval of the annual budget or compulsory consultation process and any remedial or corrective measures the municipality intends to implement to avoid a reoccurrence must be retained.</t>
  </si>
  <si>
    <t>Credit facilities may be abused.</t>
  </si>
  <si>
    <t xml:space="preserve">All correspondence and proof of submission to the MEC for finance on any delay in the tabling of the budget, the approval of the SDBIP or the signing of the annual performance agreements must be filed in a safe place. </t>
  </si>
  <si>
    <t>The oversight function of council and the MEC may be compromised.</t>
  </si>
  <si>
    <t>All correspondence and proof of submissions to the MEC for local government if the budget was not approved by the first day of the new budget year must be filed in a safe place.</t>
  </si>
  <si>
    <t>The targets in the IDP and budget may not be aligned to the SDBIP and performance agreements.</t>
  </si>
  <si>
    <t>Budget and performance reporting may not be monitored.</t>
  </si>
  <si>
    <t>Appropriate monitoring and controls may not be properly implemented.</t>
  </si>
  <si>
    <t>There may be no control and no monitoring of contractors</t>
  </si>
  <si>
    <t>Council minutes must be kept and approved, indicating where reports on performance of contractors are submitted.</t>
  </si>
  <si>
    <t>Proof of submission of the AFS to AG must be retained.</t>
  </si>
  <si>
    <t>Discipline to submit financial statements on time may be compromised.</t>
  </si>
  <si>
    <t>Minutes of the council meeting where the Mayor tabled the annual report must be drafted, approved and filed in a safe place.</t>
  </si>
  <si>
    <t>Minutes of the council meeting where the Mayor tabled the explanations and reasons must be drafted, approved and filed in a safe place.</t>
  </si>
  <si>
    <t>Minutes of the council meeting where the outstanding components were submitted must be drafted, approved and filed in a safe place.</t>
  </si>
  <si>
    <t>Completion of the municipality's annual report may be delayed.</t>
  </si>
  <si>
    <t>Proof of submitting Annual and Oversight reports to provincial legislatures must be retained.</t>
  </si>
  <si>
    <t>There may be delays finalising the reporting of annual reports.</t>
  </si>
  <si>
    <t>Proof of submitting monthly reports to the MEC for local government on the implementation of the discretionary provincial intervention plan must be retained.</t>
  </si>
  <si>
    <t>The intervention plan may not be properly monitored.</t>
  </si>
  <si>
    <t>Proof of submitting written correspondence to the entity's parent municipality after opening a bank account and the details of the bank account must be retained.</t>
  </si>
  <si>
    <t>Has the entity's parent municipality submitted the bank details of the entity to the AG, National and Provincial Treasuries?</t>
  </si>
  <si>
    <t>Proof that the parent municipality submitted the bank details of the entity to the AG, National and Provincial Treasuries must be retained.</t>
  </si>
  <si>
    <t>Have all entities submitted proposed budgets to the parent municipality not later than 150 days before the start of the entity's financial year?</t>
  </si>
  <si>
    <t>Proof that the entity submitted its proposed budget to the parent municipality 150 days before the start of the financial year must be retained.</t>
  </si>
  <si>
    <t>There can be delays finalising the municipality's budget.</t>
  </si>
  <si>
    <t>Proof that the entity submitted its revised proposed budget to the parent municipality 100 days before the start of the financial year must be retained.</t>
  </si>
  <si>
    <t>Proof of the entity submitting by not later than seven working days after the end of each month to the parent municipality in the prescribed format on the state of the municipality's budget; must be retained.
A system of recording receipt of the reports to be in place.</t>
  </si>
  <si>
    <t>Minutes of the council meeting where financial problems of the entity were reported to council must be drafted, approved and kept.</t>
  </si>
  <si>
    <t>Proof that entity reported to the South African Police Service any irregular or fruitless and wasteful expenditure and any losses suffered by the municipality resulting from suspected criminal conduct must be retained.</t>
  </si>
  <si>
    <t>Minutes of the council meeting where an entity reported the inability, together with the reasons, for non compliance to the council of the parent municipality must be documented, approved and safely filed.</t>
  </si>
  <si>
    <t xml:space="preserve">Did the National Treasury assist in carrying out and assessing the feasibility study? </t>
  </si>
  <si>
    <t>Was the Project Development Facility at National Treasury approached for funding?</t>
  </si>
  <si>
    <t xml:space="preserve">Before the public-private partnership was concluded, was a feasibility study conducted that;-
Explained the strategic and operational benefits of the public-private partnership for the municipality in terms of its objectives?
</t>
  </si>
  <si>
    <t xml:space="preserve">After the feasibility study was completed and at least 60 days prior to the meeting of the council at which the matter was considered, was the following procedures completed;
(i) make public particulars of the proposed public-private partnership, including the report on the feasibility study ; and
(ii) invite the local community and other interested persons to submit to the municipality comments or representations in respect of the proposed public-private partnership?
</t>
  </si>
  <si>
    <t xml:space="preserve">Was a project officer appointed for the public-private partnership? </t>
  </si>
  <si>
    <t>Did the Accounting Officer of the municipality sign the public-private partnership agreement?</t>
  </si>
  <si>
    <t>Have normal Supply Chain Management procedures been followed for public-private partnership agreements?</t>
  </si>
  <si>
    <t xml:space="preserve">Was the Project Development Facility at National Treasury approached to; 
- facilitate partnership arrangements, 
- monitor implementation of the growth and development summit agreements, and 
- establish a framework for investment? </t>
  </si>
  <si>
    <t>Lack of public communication can result in dissatisfaction.</t>
  </si>
  <si>
    <t>Losses may be incurred if the rate is not in Rand and the rate fixed.</t>
  </si>
  <si>
    <t>Provide a framework for the taking of reasonable steps to ensure that certain functions relating to  management are carried out.</t>
  </si>
  <si>
    <t>MFMA s50</t>
  </si>
  <si>
    <t>All guarantees should be entered in a register when issued and regularly reviewed for correctness.</t>
  </si>
  <si>
    <t>Does the municipality have a primary bank account?</t>
  </si>
  <si>
    <t>Are all allocations paid into the primary bank account?</t>
  </si>
  <si>
    <t>Are all allocations due by organs of state to an entity paid into the primary bank account of the parent municipality?</t>
  </si>
  <si>
    <t>ANNUAL FINANCIAL STATEMENTS</t>
  </si>
  <si>
    <t>MFMA 122(1)(a)</t>
  </si>
  <si>
    <t>MFMA 122(2)</t>
  </si>
  <si>
    <t>MFMA 123(1)(a)</t>
  </si>
  <si>
    <t>Do the annual financial statements disclose information on any allocations made by the municipality to a municipal entity or another municipality; or any other organ of state?</t>
  </si>
  <si>
    <t>MFMA 123(1)(b)</t>
  </si>
  <si>
    <t>MFMA 123(1)(c)</t>
  </si>
  <si>
    <t xml:space="preserve">Do the annual financial statements disclose information on how allocations received were spent, per vote, excluding equitable share allocations received? </t>
  </si>
  <si>
    <t>MFMA 123(1)(d)&amp; (e)</t>
  </si>
  <si>
    <t>MFMA 123(1)(f)</t>
  </si>
  <si>
    <t>Do the annual financial statements disclose information on whether funds destined for the municipality in terms of the Division of Revenue Act were delayed or withheld, and the reasons advanced to the municipality for such delay or withholding?</t>
  </si>
  <si>
    <t>MFMA 124(1)(a)</t>
  </si>
  <si>
    <t>MFMA 124(1)(b)</t>
  </si>
  <si>
    <t>MFMA 124(1)(c)</t>
  </si>
  <si>
    <t xml:space="preserve">Do the notes to the annual financial statements include the salaries, allowances and benefits of political office-bearers and councillors of the municipality, whether financial or in kind, including a statement by the accounting officer whether or not these salaries, allowances and benefits are within the upper limits of the framework? </t>
  </si>
  <si>
    <t>Do the notes to the annual financial statements include the salaries, allowances and benefits of the municipal manager, the chief financial officer and every senior manager?</t>
  </si>
  <si>
    <t>MFMA 125(1)(a)</t>
  </si>
  <si>
    <t>MFMA 125(1)(c)</t>
  </si>
  <si>
    <t>MFMA 125(2)(a)</t>
  </si>
  <si>
    <t>MFMA 125(2)(b)</t>
  </si>
  <si>
    <t>MFMA 125(2)(c)</t>
  </si>
  <si>
    <t>MFMA 125(2)(d)</t>
  </si>
  <si>
    <t>MFMA 125(2)(e)</t>
  </si>
  <si>
    <t>MFMA s121(1)</t>
  </si>
  <si>
    <t>MFMA S131</t>
  </si>
  <si>
    <t>MFMA S128</t>
  </si>
  <si>
    <t>MFMA S129</t>
  </si>
  <si>
    <t>MFMA S129(1)</t>
  </si>
  <si>
    <t>MFMA S129(2)</t>
  </si>
  <si>
    <t>Did the accounting officer attend council and council committee meetings where the annual report was discussed and were copies of the minutes of the meetings submitted to the Auditor-General, Provincial Treasury and the Provincial Department responsible for local government?</t>
  </si>
  <si>
    <t>MFMA S129(3)</t>
  </si>
  <si>
    <t>MFMA S130</t>
  </si>
  <si>
    <t>Circular 63</t>
  </si>
  <si>
    <t>INTERNAL AUDIT</t>
  </si>
  <si>
    <t>RISK MANAGEMENT</t>
  </si>
  <si>
    <t>CAPACITY BUILDING</t>
  </si>
  <si>
    <t>REPORTING</t>
  </si>
  <si>
    <t>ASSET MANAGEMENT</t>
  </si>
  <si>
    <t>COMPENSATION OF EMPLOYEES</t>
  </si>
  <si>
    <t>REVENUE MANAGEMENT</t>
  </si>
  <si>
    <t>LIABILITY MANAGEMENT</t>
  </si>
  <si>
    <t>MFMA S81(1)(b)</t>
  </si>
  <si>
    <t>MFMA S81(1)(c)</t>
  </si>
  <si>
    <t>Does the chief financial officer assist the accounting officer in the administration of the municipality's bank accounts and in the preparation and implementation of the municipality's budget?</t>
  </si>
  <si>
    <t>Has the accounting officer developed an appropriate system of delegation that has both maximised administrative and operational efficiency and provided adequate checks and balances in the municipality's financial administration?</t>
  </si>
  <si>
    <t>ANNUAL REPORTS</t>
  </si>
  <si>
    <t>Province</t>
  </si>
  <si>
    <t>Compliance</t>
  </si>
  <si>
    <t>The intention of allowing municipalities to use their indicative conditional allocations as security for bridging finance to facilitate the implementation of capital projects financed by conditional transfers may be misunderstood or abused and used to cover cash flow problems.</t>
  </si>
  <si>
    <t>Msunduzi</t>
  </si>
  <si>
    <t>Metsimaholo</t>
  </si>
  <si>
    <t>Tswaing</t>
  </si>
  <si>
    <t>Msukaligwa</t>
  </si>
  <si>
    <t>Lekwa-Teemane</t>
  </si>
  <si>
    <t>NW382</t>
  </si>
  <si>
    <t>NW396</t>
  </si>
  <si>
    <t>FS183</t>
  </si>
  <si>
    <t>FS204</t>
  </si>
  <si>
    <t>MP323</t>
  </si>
  <si>
    <t>MP302</t>
  </si>
  <si>
    <t>KZN225</t>
  </si>
  <si>
    <t>HUMAN RESOURCES</t>
  </si>
  <si>
    <t>MANAGEMENT OF ENTITIES</t>
  </si>
  <si>
    <t>PUBLIC PRIVATE PARTNERSHIPS</t>
  </si>
  <si>
    <t>Capacity</t>
  </si>
  <si>
    <t>BUDGET AND TREASURY OFFICE</t>
  </si>
  <si>
    <t>Banking, Cash &amp; Investments</t>
  </si>
  <si>
    <t>KZN211</t>
  </si>
  <si>
    <t>Emalahleni</t>
  </si>
  <si>
    <t>Content</t>
  </si>
  <si>
    <t>Administration</t>
  </si>
  <si>
    <t>Investments</t>
  </si>
  <si>
    <t>Unauthorised expenditure may be incurred.</t>
  </si>
  <si>
    <t>Sundays River Valley</t>
  </si>
  <si>
    <t>Makana</t>
  </si>
  <si>
    <t>Has the annual report of the municipality and entities, or the completed components of the annual report and the oversight reports  been submitted to provincial treasury within seven days of the oversight report being adopted by council?</t>
  </si>
  <si>
    <t>Is a register kept for post dated cheques received and are the details entered daily on receipt of any post dated cheques?</t>
  </si>
  <si>
    <t>Does the cashier reconcile the value of all cash and cheques received to the total value of cash receipts and the total shown on the daily cash register?</t>
  </si>
  <si>
    <t>Has all budget information requested by National Treasury, sector departments, any other organ of state and another municipality affected by the budget been provided in the format provided?</t>
  </si>
  <si>
    <t>Entities</t>
  </si>
  <si>
    <t>Disclosure</t>
  </si>
  <si>
    <t>The CFO or delegated official to do checks to ensure accurate disclosure of allocations paid.</t>
  </si>
  <si>
    <t>The CFO or delegated official to do checks to ensure accurate disclosure of allocations.</t>
  </si>
  <si>
    <t>The CFO or delegated official to do checks to ensure accurate disclosure.</t>
  </si>
  <si>
    <t xml:space="preserve">If the information is not ready for the auditors the audit fee will increase and if the information is not available, the audit opinion will be affected. </t>
  </si>
  <si>
    <t>If an appropriate timetable is not drafted, the audit could be delayed and extra costs incurred.</t>
  </si>
  <si>
    <t>The CFO should ensure that systems are in place to ensure that the finance department understands what is required for the audit file and he is informed of progress.</t>
  </si>
  <si>
    <t>Audit queries may not be addressed by the following year.</t>
  </si>
  <si>
    <t>The audit may take longer than budgeted and lead to additional costs and the audit opinion can be affected.</t>
  </si>
  <si>
    <t>Planning</t>
  </si>
  <si>
    <t>Preparation</t>
  </si>
  <si>
    <t>Tabling</t>
  </si>
  <si>
    <t>Approval</t>
  </si>
  <si>
    <t>The municipal manager must delegate appropriate MFMA responsibilities to the CFO and follow up on regular performance appraisals.</t>
  </si>
  <si>
    <t>Revenue could be lost as control over bank accounts could be compromised.</t>
  </si>
  <si>
    <t>Control of all receipts and payments could be limited.</t>
  </si>
  <si>
    <t>The municipality must have a primary bank account.</t>
  </si>
  <si>
    <t>All allocations to be paid into the primary bank account.</t>
  </si>
  <si>
    <t>All income from investments to be paid into the primary bank account.</t>
  </si>
  <si>
    <t>All income from entities to be paid into the primary bank account.</t>
  </si>
  <si>
    <t>All income collected by third parties to be paid into the primary bank account.</t>
  </si>
  <si>
    <t>All allocations from organs of state to be paid into the primary bank account.</t>
  </si>
  <si>
    <t>Control of allocations from organs of state could be limited.</t>
  </si>
  <si>
    <t>Unauthorised payments may be incurred.</t>
  </si>
  <si>
    <t>Irregular payments may be incurred.</t>
  </si>
  <si>
    <t>The Item number of Council approved decisions should be recorded for all withdrawals from "relief, charitable, trust or other fund" bank accounts.</t>
  </si>
  <si>
    <t>Controls</t>
  </si>
  <si>
    <t>Post dated cheques could be lost or stolen.</t>
  </si>
  <si>
    <t>Institutional</t>
  </si>
  <si>
    <t>General</t>
  </si>
  <si>
    <t>Is the municipality's Supply Chain Management policy implemented in a way that is fair equitable , transparent, competitive and cost-effective?</t>
  </si>
  <si>
    <t>Financial Management System</t>
  </si>
  <si>
    <t>Has an effective system of expenditure control, including procedures for the approval, authorisation, withdrawal and payment of funds been implemented and maintained?</t>
  </si>
  <si>
    <t xml:space="preserve">Staff may not check to ensure that the correct vote is being debited. </t>
  </si>
  <si>
    <t>Officials cannot be held responsible for not following acceptable procedures.</t>
  </si>
  <si>
    <t>Appoint officials with the ability to prepare the annual report.</t>
  </si>
  <si>
    <t xml:space="preserve">Un-audit performance report to be submitted with the financial statements to the Auditor-general by the 31st August. </t>
  </si>
  <si>
    <t>Has the annual report of the municipality and entities, or the completed components of the annual report and the oversight reports been submitted to provincial legislatures within seven days of the oversight report being adopted by council?</t>
  </si>
  <si>
    <t xml:space="preserve">Inadequate and inaccurate information will not inform stakeholders </t>
  </si>
  <si>
    <t xml:space="preserve">The mayor to provide an introduction and overview of the functions, geographical area and performance of the municipality.
The municipal manager to give a public account, guidance and advice on the administrative performance of the municipality. 
Provide an overview on how the municipality has functioned based on its relationship with other political structures, office bearers, administration and the community. Information on the demographics, economic growth, population, growth &amp; development structure of the municipality and the outcomes of initiatives embarked on. 
</t>
  </si>
  <si>
    <t xml:space="preserve">Stakeholders may be given inadequate and inaccurate information. </t>
  </si>
  <si>
    <t>Provide an overview of the financial performance of the municipality through measuring of results. Include;
a) Statement of financial performance
b) Spending against Capital budget
c) Cash flow management and investment
d) Other financial matters</t>
  </si>
  <si>
    <t>Procurement</t>
  </si>
  <si>
    <t>Properties</t>
  </si>
  <si>
    <t>Services</t>
  </si>
  <si>
    <t>Are all receipts of revenue appropriately allocated and banked on a daily basis?</t>
  </si>
  <si>
    <t>Risk management processes are not duly implemented.</t>
  </si>
  <si>
    <t xml:space="preserve">Does the Risk Management Implementation Strategy address the capacity and infrastructure required to implement risk management (people, cost, systems, institutional structures, governance arrangements, etc.)? </t>
  </si>
  <si>
    <t>Does the Accounting Officer demonstrate his/her accountability for risk management in the municipality, both in appearance and fact?</t>
  </si>
  <si>
    <t>Review risks on at least quarterly basis, including risk identification, quantification and mitigation.</t>
  </si>
  <si>
    <t>Does risk management feature as a standing item on the management agenda of all departments and the management committee?</t>
  </si>
  <si>
    <t>Response</t>
  </si>
  <si>
    <t>MFMA S104(2)</t>
  </si>
  <si>
    <t>MFMA S102(1)</t>
  </si>
  <si>
    <t>MFMA S102(2)</t>
  </si>
  <si>
    <t>Proof that the consolidated report has been tabled to Council within 30 days after the end of each quarter and submitted to Provincial Treasury and the Auditor-General, must be retained.
Attach an extract from the council resolution to the report.</t>
  </si>
  <si>
    <t>KwaZulu-Natal</t>
  </si>
  <si>
    <t>Municipalities</t>
  </si>
  <si>
    <t>Codes</t>
  </si>
  <si>
    <t>Name of Municipality</t>
  </si>
  <si>
    <t>Category</t>
  </si>
  <si>
    <t>NMA</t>
  </si>
  <si>
    <t>Nelson Mandela Bay</t>
  </si>
  <si>
    <t>Metropolitan</t>
  </si>
  <si>
    <t>BUF</t>
  </si>
  <si>
    <t>Buffalo City</t>
  </si>
  <si>
    <t>EC101</t>
  </si>
  <si>
    <t>Camdeboo</t>
  </si>
  <si>
    <t>Local</t>
  </si>
  <si>
    <t>EC102</t>
  </si>
  <si>
    <t>Blue Crane Route</t>
  </si>
  <si>
    <t>EC103</t>
  </si>
  <si>
    <t>Ikwezi</t>
  </si>
  <si>
    <t>EC104</t>
  </si>
  <si>
    <t>EC105</t>
  </si>
  <si>
    <t>Ndlambe</t>
  </si>
  <si>
    <t>EC106</t>
  </si>
  <si>
    <t>EC107</t>
  </si>
  <si>
    <t>Baviaans</t>
  </si>
  <si>
    <t>EC108</t>
  </si>
  <si>
    <t>Kouga</t>
  </si>
  <si>
    <t>EC109</t>
  </si>
  <si>
    <t>Kou-Kamma</t>
  </si>
  <si>
    <t>DC10</t>
  </si>
  <si>
    <t xml:space="preserve">Cacadu </t>
  </si>
  <si>
    <t>District</t>
  </si>
  <si>
    <t>EC121</t>
  </si>
  <si>
    <t>Mbhashe</t>
  </si>
  <si>
    <t>EC122</t>
  </si>
  <si>
    <t>Mnquma</t>
  </si>
  <si>
    <t>EC123</t>
  </si>
  <si>
    <t>Great Kei</t>
  </si>
  <si>
    <t>EC124</t>
  </si>
  <si>
    <t>Amahlathi</t>
  </si>
  <si>
    <t>EC126</t>
  </si>
  <si>
    <t>Ngqushwa</t>
  </si>
  <si>
    <t>EC127</t>
  </si>
  <si>
    <t>Nkonkobe</t>
  </si>
  <si>
    <t>EC128</t>
  </si>
  <si>
    <t>Nxuba</t>
  </si>
  <si>
    <t>DC12</t>
  </si>
  <si>
    <t>Amathole</t>
  </si>
  <si>
    <t>EC131</t>
  </si>
  <si>
    <t>Inxuba Yethemba</t>
  </si>
  <si>
    <t>EC132</t>
  </si>
  <si>
    <t>Tsolwana</t>
  </si>
  <si>
    <t>EC133</t>
  </si>
  <si>
    <t>Inkwanca</t>
  </si>
  <si>
    <t>EC134</t>
  </si>
  <si>
    <t>Lukhanji</t>
  </si>
  <si>
    <t>EC135</t>
  </si>
  <si>
    <t>Intsika Yethu</t>
  </si>
  <si>
    <t>EC136</t>
  </si>
  <si>
    <t>Emalahleni (Ec)</t>
  </si>
  <si>
    <t>EC137</t>
  </si>
  <si>
    <t>Engcobo</t>
  </si>
  <si>
    <t>EC138</t>
  </si>
  <si>
    <t>Sakhisizwe</t>
  </si>
  <si>
    <t>DC13</t>
  </si>
  <si>
    <t>Chris Hani</t>
  </si>
  <si>
    <t>EC141</t>
  </si>
  <si>
    <t>Elundini</t>
  </si>
  <si>
    <t>EC142</t>
  </si>
  <si>
    <t>Senqu</t>
  </si>
  <si>
    <t>EC143</t>
  </si>
  <si>
    <t>Maletswai</t>
  </si>
  <si>
    <t>EC144</t>
  </si>
  <si>
    <t>Gariep</t>
  </si>
  <si>
    <t>DC14</t>
  </si>
  <si>
    <t>Joe Gqabi</t>
  </si>
  <si>
    <t>EC153</t>
  </si>
  <si>
    <t>Ngquza Hills</t>
  </si>
  <si>
    <t>EC154</t>
  </si>
  <si>
    <t>Port St Johns</t>
  </si>
  <si>
    <t>EC155</t>
  </si>
  <si>
    <t>Nyandeni</t>
  </si>
  <si>
    <t>EC156</t>
  </si>
  <si>
    <t>Mhlontlo</t>
  </si>
  <si>
    <t>EC157</t>
  </si>
  <si>
    <t>King Sabata Dalindyebo</t>
  </si>
  <si>
    <t>DC15</t>
  </si>
  <si>
    <t>O.R. Tambo</t>
  </si>
  <si>
    <t>EC441</t>
  </si>
  <si>
    <t>Matatiele</t>
  </si>
  <si>
    <t>EC442</t>
  </si>
  <si>
    <t>Umzimvubu</t>
  </si>
  <si>
    <t>EC443</t>
  </si>
  <si>
    <t>Mbizana</t>
  </si>
  <si>
    <t>EC444</t>
  </si>
  <si>
    <t>Ntabankulu</t>
  </si>
  <si>
    <t>DC44</t>
  </si>
  <si>
    <t>Alfred Nzo</t>
  </si>
  <si>
    <t>MAN</t>
  </si>
  <si>
    <t>Mangaung</t>
  </si>
  <si>
    <t>FS161</t>
  </si>
  <si>
    <t>Letsemeng</t>
  </si>
  <si>
    <t>FS162</t>
  </si>
  <si>
    <t>Kopanong</t>
  </si>
  <si>
    <t>FS163</t>
  </si>
  <si>
    <t>Mohokare</t>
  </si>
  <si>
    <t>FS164</t>
  </si>
  <si>
    <t>Naledi</t>
  </si>
  <si>
    <t>DC16</t>
  </si>
  <si>
    <t xml:space="preserve">Xhariep </t>
  </si>
  <si>
    <t>FS181</t>
  </si>
  <si>
    <t>Masilonyana</t>
  </si>
  <si>
    <t>FS182</t>
  </si>
  <si>
    <t>Tokologo</t>
  </si>
  <si>
    <t>Tswelopele</t>
  </si>
  <si>
    <t>FS184</t>
  </si>
  <si>
    <t>Matjhabeng</t>
  </si>
  <si>
    <t>FS185</t>
  </si>
  <si>
    <t>Nala</t>
  </si>
  <si>
    <t>DC18</t>
  </si>
  <si>
    <t>Lejweleputswa</t>
  </si>
  <si>
    <t>FS191</t>
  </si>
  <si>
    <t>Setsoto</t>
  </si>
  <si>
    <t>FS192</t>
  </si>
  <si>
    <t>Dihlabeng</t>
  </si>
  <si>
    <t>FS193</t>
  </si>
  <si>
    <t>Nketoana</t>
  </si>
  <si>
    <t>FS194</t>
  </si>
  <si>
    <t>Maluti-a-Phofung</t>
  </si>
  <si>
    <t>FS195</t>
  </si>
  <si>
    <t>Phumelela</t>
  </si>
  <si>
    <t>FS196</t>
  </si>
  <si>
    <t>Mantsopa</t>
  </si>
  <si>
    <t>DC19</t>
  </si>
  <si>
    <t>Thabo Mofutsanyana</t>
  </si>
  <si>
    <t>FS201</t>
  </si>
  <si>
    <t>Moqhaka</t>
  </si>
  <si>
    <t>FS203</t>
  </si>
  <si>
    <t>Ngwathe</t>
  </si>
  <si>
    <t>FS205</t>
  </si>
  <si>
    <t>Mafube</t>
  </si>
  <si>
    <t>DC20</t>
  </si>
  <si>
    <t>Fezile Dabi District Municipality</t>
  </si>
  <si>
    <t>EKU</t>
  </si>
  <si>
    <t>Ekurhuleni</t>
  </si>
  <si>
    <t>TSH</t>
  </si>
  <si>
    <t>City of Tshwane</t>
  </si>
  <si>
    <t>JHB</t>
  </si>
  <si>
    <t>City of Johannesburg</t>
  </si>
  <si>
    <t>GT421</t>
  </si>
  <si>
    <t>Emfuleni</t>
  </si>
  <si>
    <t>GT422</t>
  </si>
  <si>
    <t>Midvaal</t>
  </si>
  <si>
    <t>GT423</t>
  </si>
  <si>
    <t>Lesedi</t>
  </si>
  <si>
    <t>DC42</t>
  </si>
  <si>
    <t xml:space="preserve">Sedibeng </t>
  </si>
  <si>
    <t>GT481</t>
  </si>
  <si>
    <t>Mogale City</t>
  </si>
  <si>
    <t>GT482</t>
  </si>
  <si>
    <t>Randfontein</t>
  </si>
  <si>
    <t>GT483</t>
  </si>
  <si>
    <t>Westonaria</t>
  </si>
  <si>
    <t>GT484</t>
  </si>
  <si>
    <t>Merafong City</t>
  </si>
  <si>
    <t>DC48</t>
  </si>
  <si>
    <t xml:space="preserve">West Rand </t>
  </si>
  <si>
    <t>ETH</t>
  </si>
  <si>
    <t>eThekwini</t>
  </si>
  <si>
    <t>Vulamehlo</t>
  </si>
  <si>
    <t>KZN212</t>
  </si>
  <si>
    <t>Umdoni</t>
  </si>
  <si>
    <t>KZN213</t>
  </si>
  <si>
    <t>Umzumbe</t>
  </si>
  <si>
    <t>KZN214</t>
  </si>
  <si>
    <t>uMuziwabantu</t>
  </si>
  <si>
    <t>KZN215</t>
  </si>
  <si>
    <t>Ezinqolweni</t>
  </si>
  <si>
    <t>KZN216</t>
  </si>
  <si>
    <t>Hibiscus Coast</t>
  </si>
  <si>
    <t>DC21</t>
  </si>
  <si>
    <t xml:space="preserve">Ugu </t>
  </si>
  <si>
    <t>KZN221</t>
  </si>
  <si>
    <t>uMshwathi</t>
  </si>
  <si>
    <t>KZN222</t>
  </si>
  <si>
    <t>uMngeni</t>
  </si>
  <si>
    <t>KZN223</t>
  </si>
  <si>
    <t>Mpofana</t>
  </si>
  <si>
    <t>KZN224</t>
  </si>
  <si>
    <t>Impendle</t>
  </si>
  <si>
    <t>KZN226</t>
  </si>
  <si>
    <t>Mkhambathini</t>
  </si>
  <si>
    <t>KZN227</t>
  </si>
  <si>
    <t>Richmond</t>
  </si>
  <si>
    <t>DC22</t>
  </si>
  <si>
    <t xml:space="preserve">uMgungundlovu </t>
  </si>
  <si>
    <t>KZN232</t>
  </si>
  <si>
    <t>Emnambithi-Ladysmith</t>
  </si>
  <si>
    <t>KZN233</t>
  </si>
  <si>
    <t>Indaka</t>
  </si>
  <si>
    <t>KZN234</t>
  </si>
  <si>
    <t>Umtshezi</t>
  </si>
  <si>
    <t>KZN235</t>
  </si>
  <si>
    <t>Okhahlamba</t>
  </si>
  <si>
    <t>KZN236</t>
  </si>
  <si>
    <t>Imbabazane</t>
  </si>
  <si>
    <t>DC23</t>
  </si>
  <si>
    <t xml:space="preserve">Uthukela </t>
  </si>
  <si>
    <t>KZN241</t>
  </si>
  <si>
    <t>Endumeni</t>
  </si>
  <si>
    <t>KZN242</t>
  </si>
  <si>
    <t>Nquthu</t>
  </si>
  <si>
    <t>KZN243</t>
  </si>
  <si>
    <t>Msinga</t>
  </si>
  <si>
    <t>KZN244</t>
  </si>
  <si>
    <t>Umvoti</t>
  </si>
  <si>
    <t>DC24</t>
  </si>
  <si>
    <t xml:space="preserve">Umzinyathi </t>
  </si>
  <si>
    <t>KZN252</t>
  </si>
  <si>
    <t>Newcastle</t>
  </si>
  <si>
    <t>KZN253</t>
  </si>
  <si>
    <t>eMadlangeni</t>
  </si>
  <si>
    <t>KZN254</t>
  </si>
  <si>
    <t>Dannhauser</t>
  </si>
  <si>
    <t>DC25</t>
  </si>
  <si>
    <t xml:space="preserve">Amajuba </t>
  </si>
  <si>
    <t>KZN261</t>
  </si>
  <si>
    <t>eDumbe</t>
  </si>
  <si>
    <t>KZN262</t>
  </si>
  <si>
    <t>uPhongolo</t>
  </si>
  <si>
    <t>KZN263</t>
  </si>
  <si>
    <t>Abaqulusi</t>
  </si>
  <si>
    <t>KZN265</t>
  </si>
  <si>
    <t>Nongoma</t>
  </si>
  <si>
    <t>KZN266</t>
  </si>
  <si>
    <t>Ulundi</t>
  </si>
  <si>
    <t>DC26</t>
  </si>
  <si>
    <t>Zululand</t>
  </si>
  <si>
    <t>KZN271</t>
  </si>
  <si>
    <t>Umhlabuyalingana</t>
  </si>
  <si>
    <t>KZN272</t>
  </si>
  <si>
    <t>Jozini</t>
  </si>
  <si>
    <t>KZN273</t>
  </si>
  <si>
    <t>The Big 5 False Bay</t>
  </si>
  <si>
    <t>KZN274</t>
  </si>
  <si>
    <t>Hlabisa</t>
  </si>
  <si>
    <t>KZN275</t>
  </si>
  <si>
    <t>Mtubatuba</t>
  </si>
  <si>
    <t>DC27</t>
  </si>
  <si>
    <t xml:space="preserve">Umkhanyakude </t>
  </si>
  <si>
    <t>KZN281</t>
  </si>
  <si>
    <t>Mfolozi</t>
  </si>
  <si>
    <t>KZN282</t>
  </si>
  <si>
    <t>uMhlathuze</t>
  </si>
  <si>
    <t>KZN283</t>
  </si>
  <si>
    <t>Ntambanana</t>
  </si>
  <si>
    <t>KZN284</t>
  </si>
  <si>
    <t>Umlalazi</t>
  </si>
  <si>
    <t>KZN285</t>
  </si>
  <si>
    <t>Mthonjaneni</t>
  </si>
  <si>
    <t>KZN286</t>
  </si>
  <si>
    <t>Nkandla</t>
  </si>
  <si>
    <t>DC28</t>
  </si>
  <si>
    <t>uThungulu</t>
  </si>
  <si>
    <t>KZN291</t>
  </si>
  <si>
    <t>Mandeni</t>
  </si>
  <si>
    <t>KZN292</t>
  </si>
  <si>
    <t>KwaDukuza</t>
  </si>
  <si>
    <t>KZN293</t>
  </si>
  <si>
    <t>Ndwedwe</t>
  </si>
  <si>
    <t>KZN294</t>
  </si>
  <si>
    <t>Maphumulo</t>
  </si>
  <si>
    <t>DC29</t>
  </si>
  <si>
    <t xml:space="preserve">iLembe </t>
  </si>
  <si>
    <t>KZN431</t>
  </si>
  <si>
    <t>Ingwe</t>
  </si>
  <si>
    <t>KZN432</t>
  </si>
  <si>
    <t>Kwa Sani</t>
  </si>
  <si>
    <t>KZN433</t>
  </si>
  <si>
    <t>Greater Kokstad</t>
  </si>
  <si>
    <t>KZN434</t>
  </si>
  <si>
    <t>Ubuhlebezwe</t>
  </si>
  <si>
    <t>KZN435</t>
  </si>
  <si>
    <t>Umzimkhulu</t>
  </si>
  <si>
    <t>DC43</t>
  </si>
  <si>
    <t xml:space="preserve">Sisonke </t>
  </si>
  <si>
    <t>LIM331</t>
  </si>
  <si>
    <t>Greater Giyani</t>
  </si>
  <si>
    <t>LIM332</t>
  </si>
  <si>
    <t>Greater Letaba</t>
  </si>
  <si>
    <t>LIM333</t>
  </si>
  <si>
    <t>Greater Tzaneen</t>
  </si>
  <si>
    <t>LIM334</t>
  </si>
  <si>
    <t>Ba-Phalaborwa</t>
  </si>
  <si>
    <t>LIM335</t>
  </si>
  <si>
    <t>Maruleng</t>
  </si>
  <si>
    <t>DC33</t>
  </si>
  <si>
    <t xml:space="preserve">Mopani </t>
  </si>
  <si>
    <t>LIM341</t>
  </si>
  <si>
    <t>Musina</t>
  </si>
  <si>
    <t>LIM342</t>
  </si>
  <si>
    <t>Mutale</t>
  </si>
  <si>
    <t>LIM343</t>
  </si>
  <si>
    <t>Thulamela</t>
  </si>
  <si>
    <t>LIM344</t>
  </si>
  <si>
    <t>Makhado</t>
  </si>
  <si>
    <t>DC34</t>
  </si>
  <si>
    <t xml:space="preserve">Vhembe </t>
  </si>
  <si>
    <t>LIM351</t>
  </si>
  <si>
    <t>Blouberg</t>
  </si>
  <si>
    <t>LIM352</t>
  </si>
  <si>
    <t>Aganang</t>
  </si>
  <si>
    <t>LIM353</t>
  </si>
  <si>
    <t>Molemole</t>
  </si>
  <si>
    <t>LIM354</t>
  </si>
  <si>
    <t>Polokwane</t>
  </si>
  <si>
    <t>LIM355</t>
  </si>
  <si>
    <t>Lepelle-Nkumpi</t>
  </si>
  <si>
    <t>DC35</t>
  </si>
  <si>
    <t xml:space="preserve">Capricorn </t>
  </si>
  <si>
    <t>LIM361</t>
  </si>
  <si>
    <t>Thabazimbi</t>
  </si>
  <si>
    <t>LIM362</t>
  </si>
  <si>
    <t>Lephalale</t>
  </si>
  <si>
    <t>LIM364</t>
  </si>
  <si>
    <t>Mookgopong</t>
  </si>
  <si>
    <t>LIM365</t>
  </si>
  <si>
    <t>Modimolle</t>
  </si>
  <si>
    <t>LIM366</t>
  </si>
  <si>
    <t>Bela Bela</t>
  </si>
  <si>
    <t>LIM367</t>
  </si>
  <si>
    <t>Mogalakwena</t>
  </si>
  <si>
    <t>DC36</t>
  </si>
  <si>
    <t xml:space="preserve">Waterberg </t>
  </si>
  <si>
    <t>LIM471</t>
  </si>
  <si>
    <t>Ephraim Mogale</t>
  </si>
  <si>
    <t>LIM472</t>
  </si>
  <si>
    <t>Elias Motsoaledi</t>
  </si>
  <si>
    <t>LIM473</t>
  </si>
  <si>
    <t>Makhuduthamaga</t>
  </si>
  <si>
    <t>LIM474</t>
  </si>
  <si>
    <t>Fetakgomo</t>
  </si>
  <si>
    <t>LIM475</t>
  </si>
  <si>
    <t>Greater Tubatse</t>
  </si>
  <si>
    <t>DC47</t>
  </si>
  <si>
    <t xml:space="preserve">Sekhukhune </t>
  </si>
  <si>
    <t>MP301</t>
  </si>
  <si>
    <t>Albert Luthuli</t>
  </si>
  <si>
    <t>MP303</t>
  </si>
  <si>
    <t>Mkhondo</t>
  </si>
  <si>
    <t>MP304</t>
  </si>
  <si>
    <t>Pixley Ka Seme</t>
  </si>
  <si>
    <t>MP305</t>
  </si>
  <si>
    <t>Lekwa</t>
  </si>
  <si>
    <t>MP306</t>
  </si>
  <si>
    <t>Dipaleseng</t>
  </si>
  <si>
    <t>MP307</t>
  </si>
  <si>
    <t>Govan Mbeki</t>
  </si>
  <si>
    <t>DC30</t>
  </si>
  <si>
    <t xml:space="preserve">Gert Sibande </t>
  </si>
  <si>
    <t>MP311</t>
  </si>
  <si>
    <t>Victor Khanye</t>
  </si>
  <si>
    <t>MP312</t>
  </si>
  <si>
    <t>MP313</t>
  </si>
  <si>
    <t>Steve Tshwete</t>
  </si>
  <si>
    <t>MP314</t>
  </si>
  <si>
    <t>Emakhazeni</t>
  </si>
  <si>
    <t>MP315</t>
  </si>
  <si>
    <t>Thembisile</t>
  </si>
  <si>
    <t>MP316</t>
  </si>
  <si>
    <t>Dr JS Moroka</t>
  </si>
  <si>
    <t>DC31</t>
  </si>
  <si>
    <t xml:space="preserve">Nkangala </t>
  </si>
  <si>
    <t>MP321</t>
  </si>
  <si>
    <t>Thaba Chweu</t>
  </si>
  <si>
    <t>MP322</t>
  </si>
  <si>
    <t>Mbombela</t>
  </si>
  <si>
    <t>Umjindi</t>
  </si>
  <si>
    <t>MP324</t>
  </si>
  <si>
    <t>Nkomazi</t>
  </si>
  <si>
    <t>MP325</t>
  </si>
  <si>
    <t>Bushbuckridge</t>
  </si>
  <si>
    <t>DC32</t>
  </si>
  <si>
    <t xml:space="preserve">Ehlanzeni </t>
  </si>
  <si>
    <t>NC061</t>
  </si>
  <si>
    <t>Richtersveld</t>
  </si>
  <si>
    <t>NC062</t>
  </si>
  <si>
    <t>Nama Khoi</t>
  </si>
  <si>
    <t>NC064</t>
  </si>
  <si>
    <t>Kamiesberg</t>
  </si>
  <si>
    <t>NC065</t>
  </si>
  <si>
    <t>Hantam</t>
  </si>
  <si>
    <t>NC066</t>
  </si>
  <si>
    <t>Karoo Hoogland</t>
  </si>
  <si>
    <t>NC067</t>
  </si>
  <si>
    <t>Khai-Ma</t>
  </si>
  <si>
    <t>DC6</t>
  </si>
  <si>
    <t xml:space="preserve">Namakwa </t>
  </si>
  <si>
    <t>NC071</t>
  </si>
  <si>
    <t>Ubuntu</t>
  </si>
  <si>
    <t>NC072</t>
  </si>
  <si>
    <t>Umsobomvu</t>
  </si>
  <si>
    <t>NC073</t>
  </si>
  <si>
    <t>Emthanjeni</t>
  </si>
  <si>
    <t>NC074</t>
  </si>
  <si>
    <t>Kareeberg</t>
  </si>
  <si>
    <t>NC075</t>
  </si>
  <si>
    <t>Renosterberg</t>
  </si>
  <si>
    <t>NC076</t>
  </si>
  <si>
    <t>Thembelihle</t>
  </si>
  <si>
    <t>NC077</t>
  </si>
  <si>
    <t>Siyathemba</t>
  </si>
  <si>
    <t>NC078</t>
  </si>
  <si>
    <t>Siyancuma</t>
  </si>
  <si>
    <t>DC7</t>
  </si>
  <si>
    <t xml:space="preserve">Pixley Ka Seme </t>
  </si>
  <si>
    <t>NC081</t>
  </si>
  <si>
    <t>Mier</t>
  </si>
  <si>
    <t>NC082</t>
  </si>
  <si>
    <t>!Kai! Garib</t>
  </si>
  <si>
    <t>NC083</t>
  </si>
  <si>
    <t>//Khara Hais</t>
  </si>
  <si>
    <t>NC084</t>
  </si>
  <si>
    <t>!Kheis</t>
  </si>
  <si>
    <t>NC085</t>
  </si>
  <si>
    <t>Tsantsabane</t>
  </si>
  <si>
    <t>NC086</t>
  </si>
  <si>
    <t>Kgatelopele</t>
  </si>
  <si>
    <t>DC8</t>
  </si>
  <si>
    <t>Siyanda</t>
  </si>
  <si>
    <t>NC091</t>
  </si>
  <si>
    <t>Sol Plaatje</t>
  </si>
  <si>
    <t>NC092</t>
  </si>
  <si>
    <t>Dikgatlong</t>
  </si>
  <si>
    <t>NC093</t>
  </si>
  <si>
    <t>Magareng</t>
  </si>
  <si>
    <t>NC094</t>
  </si>
  <si>
    <t>Phokwane</t>
  </si>
  <si>
    <t>DC9</t>
  </si>
  <si>
    <t xml:space="preserve">Frances Baard </t>
  </si>
  <si>
    <t>NC451</t>
  </si>
  <si>
    <t>Joe Morolong</t>
  </si>
  <si>
    <t>NC452</t>
  </si>
  <si>
    <t>Ga-Segonyana</t>
  </si>
  <si>
    <t>NC453</t>
  </si>
  <si>
    <t>Gamagara</t>
  </si>
  <si>
    <t>DC45</t>
  </si>
  <si>
    <t>John Taolo Gaetsewe</t>
  </si>
  <si>
    <t>NW371</t>
  </si>
  <si>
    <t>Moretele</t>
  </si>
  <si>
    <t>NW372</t>
  </si>
  <si>
    <t>Madibeng</t>
  </si>
  <si>
    <t>NW373</t>
  </si>
  <si>
    <t>Rustenburg</t>
  </si>
  <si>
    <t>NW374</t>
  </si>
  <si>
    <t>Kgetlengrivier</t>
  </si>
  <si>
    <t>NW375</t>
  </si>
  <si>
    <t>Moses Kotane</t>
  </si>
  <si>
    <t>DC37</t>
  </si>
  <si>
    <t>Bojanala Platinum</t>
  </si>
  <si>
    <t>NW381</t>
  </si>
  <si>
    <t>Ratlou</t>
  </si>
  <si>
    <t>NW383</t>
  </si>
  <si>
    <t>Mafikeng</t>
  </si>
  <si>
    <t>NW384</t>
  </si>
  <si>
    <t>Ditsobotla</t>
  </si>
  <si>
    <t>NW385</t>
  </si>
  <si>
    <t>Ramotshere Moiloa</t>
  </si>
  <si>
    <t>DC38</t>
  </si>
  <si>
    <t>Ngaka Modiri Molema</t>
  </si>
  <si>
    <t>NW392</t>
  </si>
  <si>
    <t>NW393</t>
  </si>
  <si>
    <t>Mamusa</t>
  </si>
  <si>
    <t>NW394</t>
  </si>
  <si>
    <t>Greater Taung</t>
  </si>
  <si>
    <t>NW397</t>
  </si>
  <si>
    <t xml:space="preserve">Kagisano- Molopo </t>
  </si>
  <si>
    <t>DC39</t>
  </si>
  <si>
    <t xml:space="preserve">Dr. Ruth Segomotsi Mompati </t>
  </si>
  <si>
    <t>NW401</t>
  </si>
  <si>
    <t>Ventersdorp</t>
  </si>
  <si>
    <t>NW402</t>
  </si>
  <si>
    <t>Tlokwe</t>
  </si>
  <si>
    <t>NW403</t>
  </si>
  <si>
    <t>City of Matlosana</t>
  </si>
  <si>
    <t>NW404</t>
  </si>
  <si>
    <t>Maquassi Hills</t>
  </si>
  <si>
    <t>DC40</t>
  </si>
  <si>
    <t xml:space="preserve">Dr. Kenneth Kaunda </t>
  </si>
  <si>
    <t>CPT</t>
  </si>
  <si>
    <t xml:space="preserve">City of Cape Town </t>
  </si>
  <si>
    <t>WC011</t>
  </si>
  <si>
    <t>Matzikama</t>
  </si>
  <si>
    <t>WC012</t>
  </si>
  <si>
    <t>Cederberg</t>
  </si>
  <si>
    <t>WC013</t>
  </si>
  <si>
    <t>Bergrivier</t>
  </si>
  <si>
    <t>WC014</t>
  </si>
  <si>
    <t>Saldanha Bay</t>
  </si>
  <si>
    <t>WC015</t>
  </si>
  <si>
    <t>Swartland</t>
  </si>
  <si>
    <t>DC1</t>
  </si>
  <si>
    <t xml:space="preserve">West Coast </t>
  </si>
  <si>
    <t>WC022</t>
  </si>
  <si>
    <t>Witzenberg</t>
  </si>
  <si>
    <t>WC023</t>
  </si>
  <si>
    <t>Drakenstein</t>
  </si>
  <si>
    <t>WC024</t>
  </si>
  <si>
    <t>Stellenbosch</t>
  </si>
  <si>
    <t>WC025</t>
  </si>
  <si>
    <t>Breede Valley</t>
  </si>
  <si>
    <t>WC026</t>
  </si>
  <si>
    <t>Langeberg</t>
  </si>
  <si>
    <t>DC2</t>
  </si>
  <si>
    <t xml:space="preserve">Cape Winelands </t>
  </si>
  <si>
    <t>WC031</t>
  </si>
  <si>
    <t>Theewaterskloof</t>
  </si>
  <si>
    <t>WC032</t>
  </si>
  <si>
    <t>Overstrand</t>
  </si>
  <si>
    <t>WC033</t>
  </si>
  <si>
    <t>Cape Agulhas</t>
  </si>
  <si>
    <t>WC034</t>
  </si>
  <si>
    <t>Swellendam</t>
  </si>
  <si>
    <t>DC3</t>
  </si>
  <si>
    <t xml:space="preserve">Overberg </t>
  </si>
  <si>
    <t>WC041</t>
  </si>
  <si>
    <t>Kannaland</t>
  </si>
  <si>
    <t>WC042</t>
  </si>
  <si>
    <t>Hessequa</t>
  </si>
  <si>
    <t>WC043</t>
  </si>
  <si>
    <t>Mossel Bay</t>
  </si>
  <si>
    <t>WC044</t>
  </si>
  <si>
    <t>George</t>
  </si>
  <si>
    <t>WC045</t>
  </si>
  <si>
    <t>Oudtshoorn</t>
  </si>
  <si>
    <t>WC047</t>
  </si>
  <si>
    <t>Bitou</t>
  </si>
  <si>
    <t>WC048</t>
  </si>
  <si>
    <t>Knysna</t>
  </si>
  <si>
    <t>DC4</t>
  </si>
  <si>
    <t xml:space="preserve">Eden </t>
  </si>
  <si>
    <t>WC051</t>
  </si>
  <si>
    <t>Laingsburg</t>
  </si>
  <si>
    <t>WC052</t>
  </si>
  <si>
    <t>Prince Albert</t>
  </si>
  <si>
    <t>WC053</t>
  </si>
  <si>
    <t>Beaufort West</t>
  </si>
  <si>
    <t>DC5</t>
  </si>
  <si>
    <t xml:space="preserve">Central Karoo </t>
  </si>
  <si>
    <t>Weak and opaque financial management practises and reports result in misdirected and under-utilisation of resources.</t>
  </si>
  <si>
    <t>The Auditor-General's report (unchanged) to be included, and details on issues raised during the previous financial year and remedial action to address the issues and preventive measures.</t>
  </si>
  <si>
    <t>Remedial action and preventative measures may not be taken to address audit findings.</t>
  </si>
  <si>
    <t xml:space="preserve">Does the municipality have a  revenue collection strategy, including management of debtors, to maintain a high and effective revenue collection rate and standard? </t>
  </si>
  <si>
    <t>Are the Performance agreements of the Municipal Manager and Managers directly accountable to the Municipal Manager signed within one month after the beginning of the budget year?</t>
  </si>
  <si>
    <t>Have any disputes concerning payments due by the municipality to another organ of state been disposed of in terms of legislation regulating disputes between organs of state and reported to National Treasury?</t>
  </si>
  <si>
    <t>AG findings are not addressed and are repeated every year.</t>
  </si>
  <si>
    <t>Do the annual financial statements disclose information on whether the municipality has complied with the conditions of any allocations and grants received and the reasons for any non-compliance with conditions?</t>
  </si>
  <si>
    <t>Payments may be made for goods and services not ordered &amp;/or received.</t>
  </si>
  <si>
    <t xml:space="preserve">Documented standard operating procedures (SOP) for the payment procedures to be available, enforced and regularly reviewed. </t>
  </si>
  <si>
    <t>Invoices may be paid twice.</t>
  </si>
  <si>
    <t xml:space="preserve">Exception reports to be drawn monthly and designated officials to follow up on all exceptions.
Supervisor to check all exceptions and authorise and sign for appropriate action. </t>
  </si>
  <si>
    <t>Does the supplier receive a copy of the payment advice and the reconciliation?</t>
  </si>
  <si>
    <t xml:space="preserve">The supplier might not know what invoices are being paid.
Reconciling items may not be resolved. </t>
  </si>
  <si>
    <t xml:space="preserve">The audit trail of payments may not be available to follow up with queries or for an audit. 
Reconciling items may not be resolved. </t>
  </si>
  <si>
    <t xml:space="preserve">Documented procedures should be in place, regularly reviewed and monitored for petty cash payments.
The payment clerk should sign and date the petty cash book when capturing the amount onto the system.
</t>
  </si>
  <si>
    <t xml:space="preserve">Checks should be performed to ensure that the mapping is correct.
Creditors should only be allowed to be posted to the Creditors Control, 
Fixed assets to the Fixed Assets Control, and expenditure to an expense vote. </t>
  </si>
  <si>
    <t>Inappropriate staff appointments could affect the effective system  of expenditure control.</t>
  </si>
  <si>
    <t>Prescribe procedures for the making of payments. 
Person authorising payments to monitor that payments are within agreed time frames and enquire reasons where there is non compliance and take appropriate action.
Supervisor to scrutinise the monthly age analysis.
Invoices to be stamped &amp; signed when received, and by subsequent department officials authorising payment and when received back by payments department.</t>
  </si>
  <si>
    <t xml:space="preserve">The municipality may be incorrectly registered.
Incorrect Input VAT may be deducted.
 </t>
  </si>
  <si>
    <t xml:space="preserve">Returns may be submitted late and penalties incurred.
Incorrect Input VAT may be deducted.
 </t>
  </si>
  <si>
    <t xml:space="preserve">Incorrect VAT will be claimed and incorrect return submitted. </t>
  </si>
  <si>
    <t>Only appropriately skilled officials and who have the ability to perform specific tasks should be appointed.</t>
  </si>
  <si>
    <t xml:space="preserve">Documented standard operating procedures (SOP) for the expenditure procedures to be approved, available, enforced and regularly reviewed. </t>
  </si>
  <si>
    <t xml:space="preserve">A designated official should only approve a purchase order after confirming that funds/ budget is available. </t>
  </si>
  <si>
    <t>Funds/ budget might not be available.</t>
  </si>
  <si>
    <t xml:space="preserve">Pre-numbered purchase requisitions should be used and signed by the departmental manager before being submitted to the supply chain management unit. </t>
  </si>
  <si>
    <t xml:space="preserve">Is a purchase order approved only after confirming that funding/ budget is available? </t>
  </si>
  <si>
    <t xml:space="preserve">Errors on the invoice and vote allocations might not be detected. </t>
  </si>
  <si>
    <t>Payments may be made on a haphazard basis.</t>
  </si>
  <si>
    <t>Documents and books may go missing and used for fraudulent activities.</t>
  </si>
  <si>
    <t>Debit orders  payments are frequently not checked for accuracy and expenditure could be inaccurate.</t>
  </si>
  <si>
    <t>Payments should only be made out to the name on the invoice.</t>
  </si>
  <si>
    <t>Are payments by the municipality mainly done electronically and when by cheque only by non-transferable cheques?</t>
  </si>
  <si>
    <t>Other than petty cash payments, are cash payments and cash cheques  forbidden?</t>
  </si>
  <si>
    <t>Electronic funds transfer should be the main choice of payment but when cheques are made out they should be "non-transferable" cheques.</t>
  </si>
  <si>
    <t>Prescribed limits should be set for petty cash payments and no cash cheques should be allowed.</t>
  </si>
  <si>
    <t>Forward copies of the payment advice and reconciliations to the supplier.</t>
  </si>
  <si>
    <t>Attach extract from council resolution to the SDBIP and annual performance agreements of the municipal manager and all other senior managers after the approval of the budget and ensure they are correctly filed.</t>
  </si>
  <si>
    <t>Attach copies of the council resolution and the proof of submitting information to the MEC to the relevant report.</t>
  </si>
  <si>
    <t>Outline both the political and administrative structures.</t>
  </si>
  <si>
    <t>Outline the intergovernmental relations that were in place during the period under review.</t>
  </si>
  <si>
    <t>The community and stakeholders may not understand the work performed to address intergovernmental relations.</t>
  </si>
  <si>
    <t xml:space="preserve">Details of all public meetings and the IDP participation and alignment must be clearly stated in the annual report. </t>
  </si>
  <si>
    <t>The extent of all risk management functions performed to be outlined.</t>
  </si>
  <si>
    <t>All supply chain management issues and exceptions to be outlined in the annual report.</t>
  </si>
  <si>
    <t>A summary of by-laws in place together with contraventions and convictions to be outlined in the annual report.</t>
  </si>
  <si>
    <t xml:space="preserve">Information on anti-corruption and fraud activity and actions taken should be outlined in the annual report. </t>
  </si>
  <si>
    <t>Anti-corruption and fraud may not be high lighted.</t>
  </si>
  <si>
    <t>Awareness of by-laws may not be recognised.</t>
  </si>
  <si>
    <t>All websites and an outline of contents to be disclosed in the annual report.</t>
  </si>
  <si>
    <t>Stakeholders may not be aware of available information.</t>
  </si>
  <si>
    <t>An outline of public satisfaction to be included in the annual report.</t>
  </si>
  <si>
    <t>The public may have a different opinion regarding service delivery.</t>
  </si>
  <si>
    <t>Municipal oversight may be compromised.</t>
  </si>
  <si>
    <t>Stakeholders may not be aware of organisational development performance challenges faced by the municipality.</t>
  </si>
  <si>
    <t>The annual report should outline any skills audits performed and all gaps identified.</t>
  </si>
  <si>
    <t>The annual report should outline the performance management system utilised, how targets are set and measured.</t>
  </si>
  <si>
    <t>The annual report should outline the human capital aspects of the municipality both challenges and achievements.</t>
  </si>
  <si>
    <t>Did the oversight report state an opinion on the annual report?</t>
  </si>
  <si>
    <t xml:space="preserve">The council resolution at which the oversight report was adopted should be attached to the Oversight Report. </t>
  </si>
  <si>
    <t>The municipal manager must attend all meetings where the annual report is discussed and minutes should be taken, approved and attached to the annual report.</t>
  </si>
  <si>
    <t>The municipal manager may not be available to account and respond to issues in the annual report.</t>
  </si>
  <si>
    <t>Clear accountability to the public may be compromised.</t>
  </si>
  <si>
    <t>Were the public and organs of state allowed a fair opportunity to give inputs to the annual report?</t>
  </si>
  <si>
    <t xml:space="preserve">The public and other organs of state may not agree with the final contents of the annual report if they were not given an opportunity to comment. </t>
  </si>
  <si>
    <t>Financial delegations must be in place and updated regularly as and when circumstances require.
These delegations must be in writing, have conditions and limitations, be to a holder of a post or an individual.</t>
  </si>
  <si>
    <t>All trading services should be profitable.</t>
  </si>
  <si>
    <t>The municipality may not be able self sustaining.</t>
  </si>
  <si>
    <t>Service delivery targets and the budget may not be achieved.</t>
  </si>
  <si>
    <r>
      <t>The mayor should therefore approve the final SDBIP and performance agreements simultaneously, and then make the performance agreement of the municipal manager public within 14 days, preferably before 1July.
(</t>
    </r>
    <r>
      <rPr>
        <i/>
        <sz val="11"/>
        <color theme="1"/>
        <rFont val="Calibri"/>
        <family val="2"/>
        <scheme val="minor"/>
      </rPr>
      <t>Note: The budget is approved by council but the SDBIP is approved by the mayor. It is recommended that the mayor table the SDBIP to council for noting).</t>
    </r>
  </si>
  <si>
    <t>SCM Reg 5(3)</t>
  </si>
  <si>
    <t>SCM Reg 6(2)(a)(ii)</t>
  </si>
  <si>
    <t>SCM Reg 6(3)</t>
  </si>
  <si>
    <t>SCM Reg 18(d)</t>
  </si>
  <si>
    <t>SCM Reg 29(7)</t>
  </si>
  <si>
    <t>SCM Reg 36(2)</t>
  </si>
  <si>
    <t>SCM Reg 37(8) &amp; (9)</t>
  </si>
  <si>
    <t>MFMA circ 34</t>
  </si>
  <si>
    <t xml:space="preserve">Officials or bid committees may abuse the powers delegated to them. </t>
  </si>
  <si>
    <t>The municipal manager must submit a report to council within 30 days of the end of the financial year, on the implementation of the supply chain management policy.</t>
  </si>
  <si>
    <t>The municipality may abuse the supply chain management policy.</t>
  </si>
  <si>
    <t xml:space="preserve">The municipal manager must inform council whenever there are serious and material problems in the implementation of the supply chain management policy. </t>
  </si>
  <si>
    <t>The municipal manager must, within 10 days of the end of each quarter, submit a report on the implementation of the supply chain management policy to the mayor.</t>
  </si>
  <si>
    <t>An official or bid committee to which the power to make final awards has been sub-delegate must within five days of the month end of each month submit a written report containing particulars (the amount &amp; name to whom the award was made and the reason why the award was made) of each final award made by such official or committee during that month.</t>
  </si>
  <si>
    <t>Does the council or board of directors of an entity maintain oversight on the implementation of the supply chain management policy and receive reports within 30 days of the financial year end?</t>
  </si>
  <si>
    <t>The mayor may not be appropriately informed of the implementation of the supply chain management policy.</t>
  </si>
  <si>
    <t xml:space="preserve">The CFO or designated official must record and approve all cases where it was not possible to obtain at least three quotes, with reasons, and must within three days of the month end report to the CFO. </t>
  </si>
  <si>
    <t xml:space="preserve">Is the municipal manager or the CFO notified in writing each month  of all written or verbal quotes and formal written price quotations accepted by an official acting in terms of a sub-delegation? </t>
  </si>
  <si>
    <t xml:space="preserve">Internal controls may not be in place to identify abuse of quoting for services. </t>
  </si>
  <si>
    <t xml:space="preserve">The municipal manager should first refer any recommendation made by the evaluation or adjudication committee back to that committee for reconsideration of the recommendation before rejecting a recommendation, and then report in writing within 10 working days to the Auditor-General, Provincial &amp; National Treasury and in the case of a public entity to the parent municipality, of the reasons for deviating from a recommendation in the normal course of implementing the supply chain management policy? </t>
  </si>
  <si>
    <t>An incorrectly awarded tender may be costly and time consuming.</t>
  </si>
  <si>
    <t xml:space="preserve">The municipal manager must approve and report at the next council meeting all deviations from and ratification of minor breaches of procurement processes and include in the annual financial statements. </t>
  </si>
  <si>
    <t>The process of approving deviations may be abused to award procurement contracts.</t>
  </si>
  <si>
    <t xml:space="preserve">The municipality may not enter into a contract within 30 days if the municipality does not follow the recommendations received from the Provincial &amp; National Treasury for any unsolicited bids received.
The municipality must also submit reasons within 7 days to the Auditor-General and the Provincial &amp; National Treasury for rejecting their recommendations.   </t>
  </si>
  <si>
    <t>Tenders may be awarded unfairly.</t>
  </si>
  <si>
    <t>SCM Reg (50(4)(b)</t>
  </si>
  <si>
    <t>Disputes, objections, complaints and queries can delay and affect service delivery.</t>
  </si>
  <si>
    <t>For each award above R100'000 a separate report should be submitted to National Treasury, at the time the contract is signed.</t>
  </si>
  <si>
    <t>Supply chain management reforms will not be properly monitored.</t>
  </si>
  <si>
    <t>Ensure that critical Internal Control issues are effectively highlighted and associated risks addressed in documented standard operating procedures (SOP).</t>
  </si>
  <si>
    <t>The policy may become out dated.</t>
  </si>
  <si>
    <t xml:space="preserve">The policy may not;
- treat people liable for rates equitably,
- have criteria for dealing with separate categories.
</t>
  </si>
  <si>
    <t>There may be differences between the Valuation Roll and the financial system and properties may not be invoiced.</t>
  </si>
  <si>
    <t>There may be differences between the Valuation Roll and the financial system and properties may not be invoiced and differences not attended to immediately.</t>
  </si>
  <si>
    <t xml:space="preserve">A Supplementary Valuation Roll should be made at least every year to address any changes, corrections or errors. </t>
  </si>
  <si>
    <t>Loss of revenue due to difference/changes in valuations.</t>
  </si>
  <si>
    <t>Advice of the availability for inspection and invitation to object must be published in  the Provincial Gazette, on the website and the media.  Notice as well as an extract of the Valuation role applicable to the property owner must be mailed to such persons/bodies.</t>
  </si>
  <si>
    <t>At least one Appeal Board in a District and at least one for each municipality must be established to address the objection process.</t>
  </si>
  <si>
    <t>The rate may be declared invalid resulting in a loss of income.</t>
  </si>
  <si>
    <t>Vendors might not be paying over the amounts due.
Reporting of revenue may be over-stated and not GRAP compliant.
Electricity may be stolen.</t>
  </si>
  <si>
    <t>Errors and omissions may not be addressed
Un-reconciled bank accounts encourages fraud and corruption.</t>
  </si>
  <si>
    <t>A supervisor should be responsible for checking that daily takings per pay point agree to the deposits.</t>
  </si>
  <si>
    <t>Documented standard operating procedures should be in place for all cash related functions and checked frequently by internal audit unit.</t>
  </si>
  <si>
    <t>Reconciliations from the cash book to the bank statement must be done at least each week and signed by a supervisor. The Manager should check and sign the bank reconciliation monthly and the CFO should receive a copy of the bank reconciliation each month.</t>
  </si>
  <si>
    <t xml:space="preserve">If the municipality waits for the amount to appear on the bank statement before recognising revenue an independent verification is not performed and incorrect revenue recognised. </t>
  </si>
  <si>
    <t>Documented standard operating procedures should be in place to address unknown deposits.
All unknown deposits should be recorded and investigated to address trends and repeat "offenders".
Regular notices should be circulated (such as Debtor accounts) to remind residents of the payment methods/ procedures.</t>
  </si>
  <si>
    <t>The financial statements should be submitted by the 31st August each year and proof of submission and parent municipality must be retained.</t>
  </si>
  <si>
    <t>An audit query will be received.</t>
  </si>
  <si>
    <t>Does the municipal manager, CFO, senior managers and other financial officials (within &amp; outside the BTO) meet the prescribed financial management competency levels?</t>
  </si>
  <si>
    <t>Does the chief financial officer advise the accounting officer on the exercise of powers and duties assigned to the accounting officer?</t>
  </si>
  <si>
    <t xml:space="preserve">Administrative and operational efficiency will not be maximised. </t>
  </si>
  <si>
    <t>Delegations must be in writing.</t>
  </si>
  <si>
    <t>the municipal manager must authorise all sub-delegations.</t>
  </si>
  <si>
    <t xml:space="preserve">A system of checking and reporting should be implemented where delegations or sub-delegations are to a person who is not an employee. </t>
  </si>
  <si>
    <t>Internal Controls</t>
  </si>
  <si>
    <t>Are computers, and electronic data adequately protected from improper use, loss or destruction?</t>
  </si>
  <si>
    <t>When employees assigned to financial duties are on leave, does another employee assume their responsibilities?</t>
  </si>
  <si>
    <t>Job descriptions should clearly indicate the backup functions of all employees.</t>
  </si>
  <si>
    <t>Computers and electronic data should protected from improper use, loss or destruction.</t>
  </si>
  <si>
    <t>Internal &amp; external audit recommendations should be reviewed and attended to as soon as possible to correct identified weaknesses in internal controls &amp; systems been implemented.</t>
  </si>
  <si>
    <t>Draft an audit action plan to address shortcomings as soon as the shortcomings are identified.</t>
  </si>
  <si>
    <t>Shortcomings might take longer to address.</t>
  </si>
  <si>
    <t xml:space="preserve">All job descriptions should define the level of competence, requisite knowledge and skills required for each job. </t>
  </si>
  <si>
    <t>On-going reviews and internal audits of the internal controls for key processes and activities should be undertaken and suggested improvements should be promptly acted upon.</t>
  </si>
  <si>
    <t>Public Liability</t>
  </si>
  <si>
    <t xml:space="preserve">Comprehensive cash flow forecasts should be prepared and cash management plans implemented and monitored.
</t>
  </si>
  <si>
    <t>Posts should be filled with competent staff, who have appropriate skills and work experience of Grants &amp; Transfers.</t>
  </si>
  <si>
    <t>Documented standard operating procedures should be approved, monitored and regularly reviewed.</t>
  </si>
  <si>
    <t>Is the Municipality appropriately structured and resourced with official/s responsible for Grants Management located in the Budget &amp; Treasury Office?</t>
  </si>
  <si>
    <t xml:space="preserve">Errors with recording and reporting of grants and transfers could occur. </t>
  </si>
  <si>
    <t>Each post should have detailed job descriptions.</t>
  </si>
  <si>
    <t>Deviations from policies and procedures will undermine the management of grants.</t>
  </si>
  <si>
    <t>Has any rollovers not approved by the National Treasury been repaid to the National Treasury or Provincial Treasury in the case of a Provincial allocation?</t>
  </si>
  <si>
    <t>Amounts not repaid could be deducted from future allocations.</t>
  </si>
  <si>
    <t>Repay to National Treasury any application for rollovers that were not approved.</t>
  </si>
  <si>
    <t>Conditional allocations could be reduced or withheld.</t>
  </si>
  <si>
    <t>Disclose in the annual financial statements the purpose and amount of all grants, sponsorships or donations received from a public entity.</t>
  </si>
  <si>
    <t>Source of funds may be misleading.</t>
  </si>
  <si>
    <t>The municipality may not have planned adequately for grants and implementing projects.</t>
  </si>
  <si>
    <t>Projects will not be properly planned and further delayed with SCM constraints.</t>
  </si>
  <si>
    <t>Detailed project implementation plans for all MIG funded projects to include timelines regarding project designs, initiation of procurement, and EIA approvals in the prescribed format.</t>
  </si>
  <si>
    <t>Does the municipal manager submit monthly section 71 reports to the mayor indicating amounts of allocations received and actual expenditure on those allocations (except on equitable share)?</t>
  </si>
  <si>
    <t xml:space="preserve">The Mayor must be given monthly section 71 reports by the 10th working day following the month being reported, indicating the amount of allocations received and actual expenditure against those allocations (except Equitable share). </t>
  </si>
  <si>
    <t>Does the financial management system of the municipality automatically produce the relevant reports in the required format?</t>
  </si>
  <si>
    <t>An integrated Financial Management System capable of producing the required reports should be in place.</t>
  </si>
  <si>
    <t xml:space="preserve">Does the municipality treat conditional grants as "transfers recognised" revenue only when the grant revenue has been 'earned' by incurring expenditure in accordance with the conditions of the grant?   </t>
  </si>
  <si>
    <t>Reporting of conditional grants may be incorrect.</t>
  </si>
  <si>
    <t>Has interest received on conditional grant funds been treated as "own revenue" and its use not subject to any special conditions?</t>
  </si>
  <si>
    <t>Interest earned on Conditional grants must not be subject to any special conditions.</t>
  </si>
  <si>
    <t>The municipal manager should table quarterly reports in council on whether or not the municipality is complying with the Division of Revenue Act and also reporting on any delays in the transfer or the withholding of funds.</t>
  </si>
  <si>
    <t>Develop transfer payment policy reflecting key controls, procedures and accountabilities and review regularly.</t>
  </si>
  <si>
    <t>Ensure that the organisation is audited and that the audit report is received by a pre-determined date.</t>
  </si>
  <si>
    <t>Did the municipality receive audited financial statements on time from organisations that received any transfer payments?</t>
  </si>
  <si>
    <t>An organisation may not spend the funds in terms of an agreement.</t>
  </si>
  <si>
    <t>Conditions or remedial measures to improve financial management systems should be documented. Monitor the control environment of the beneficiary department/ organisation.</t>
  </si>
  <si>
    <t>All reporting requirements for transfer payments should be documented.</t>
  </si>
  <si>
    <t>Budgets could be inaccurate.</t>
  </si>
  <si>
    <t>EPWP is an incentive funding to expand job creation and all municipalities should be utilising this opportunity.</t>
  </si>
  <si>
    <t xml:space="preserve">Does the municipality have plans, processes, monitoring controls and reporting formats for each Conditional Grant allocations received?  </t>
  </si>
  <si>
    <t>Balance the amounts gazetted by both National &amp; Province.
Ensure that each conditional grant have appropriate plans and reports received each month, reconciliations are checked and signed off and action taken on projects that are behind schedule.</t>
  </si>
  <si>
    <t xml:space="preserve"> Is recruitment, placement and reward aligned in the HR processes?</t>
  </si>
  <si>
    <t>Ensure that the municipality is registered in terms of Skills Development and that the correct levies are paid when due.</t>
  </si>
  <si>
    <t>Will not benefit from grants available.</t>
  </si>
  <si>
    <t>Draft an audit action plan for all HR queries and implement corrective actions as soon as possible.</t>
  </si>
  <si>
    <t>Structure</t>
  </si>
  <si>
    <t>Are the officials in HR adequately skilled to perform the required activities for this function?</t>
  </si>
  <si>
    <t>Is there an approved recruitment strategy in place?</t>
  </si>
  <si>
    <t>Is there adequate segregation of duties in HR?</t>
  </si>
  <si>
    <t>A recruitment strategy that aims to employ appropriate staff should be drafted and approved.</t>
  </si>
  <si>
    <t>Adequate recruitment and interview procedures should ensure that only competent, trustworthy personnel are shortlisted.
A selection committee convened to interview and assess possible candidates for the post. A recruitment checklist should be completed and retained in each employee’s personnel file.</t>
  </si>
  <si>
    <t>inappropriate appointments.</t>
  </si>
  <si>
    <t>Are staff accounts for rates and services that are in arrears for more than 3 months deducted from the staff members salary?</t>
  </si>
  <si>
    <t>Are appropriate interview questions prepared prior to the interview and kept confidential and/or are tests done where appropriate?</t>
  </si>
  <si>
    <t>Is there a formal process to control changes on the human resource system data?</t>
  </si>
  <si>
    <t>Are workload analysis conducted and aligned to the recruitment strategy?</t>
  </si>
  <si>
    <t>Workload analysis should be performed when required and aligned to the recruitment strategy.</t>
  </si>
  <si>
    <t>Employees will not be aware of policies and processes.</t>
  </si>
  <si>
    <t xml:space="preserve"> The HR management plan should devolve from the municipality’s strategic plan and linked to service delivery objectives. </t>
  </si>
  <si>
    <t>All new employees should follow an induction program and employees should sign receipt of policies and procedures and the code of conduct.</t>
  </si>
  <si>
    <t>Employees may not be aware of policies, procedures and code of conduct.</t>
  </si>
  <si>
    <t xml:space="preserve">Is there a process in place to ensure that each new appointment/ vacancy is linked to the organisational chart/structure?
</t>
  </si>
  <si>
    <t xml:space="preserve">Are the HR monthly reports of actual expenditure vs. budget reviewed monthly and variances attended to?
</t>
  </si>
  <si>
    <t>Written delegations that maximise administrative and operational efficiency and provide for adequate checks and balances should be in place in the HR department.</t>
  </si>
  <si>
    <t>Officials may not have the requisite authority to perform certain tasks.</t>
  </si>
  <si>
    <t>A supervisor should verify all information captured onto the HR system from supporting documentation in the employees personnel file.</t>
  </si>
  <si>
    <t xml:space="preserve">Unfair labour practices in the municipality, (nepotism, irregular appointments, unfair dismissals, etc...) may be prevalent. </t>
  </si>
  <si>
    <t>The official receiving the request to fill a post should check and sign that there is a vacant post and that it is linked to the organisational structure.</t>
  </si>
  <si>
    <t>Staff safety will be compromised.</t>
  </si>
  <si>
    <t>Does the municipality have documented and approved procedures for staff transfers?</t>
  </si>
  <si>
    <t xml:space="preserve">HR should have an open door policy and all employees should be guaranteed confidentiality when approaching HR and particularly with allegations of misconduct and complaints against staff.  Queries to be given due consideration and documented.  </t>
  </si>
  <si>
    <t xml:space="preserve">Does the municipality perform periodic reconciliation of leave records  against approved leave forms?
</t>
  </si>
  <si>
    <t>Does the municipality have documented, approved and communicated leave entitlements?</t>
  </si>
  <si>
    <t>Does the municipality have documented, approved and communicated sick leave entitlements, limitations and procedures?</t>
  </si>
  <si>
    <t>Leave entitlements should be documented and approved and avail able leave should be communicate on the pay slips.</t>
  </si>
  <si>
    <t>Leave may be abused.</t>
  </si>
  <si>
    <t>The HR system should be integrated to the financial system.</t>
  </si>
  <si>
    <t>An HR system that is not integrated to the financial system my become cumbersome and internal controls complicated.</t>
  </si>
  <si>
    <t>Staff appointed in HR should have the qualifications and work experience to perform the required activities.</t>
  </si>
  <si>
    <t>Ensure segregation of duties within HR with checks and controls in place.</t>
  </si>
  <si>
    <t>The municipality should have a copy of the Code of Conduct and each new employee sign receipt of, and agree to; at induction?</t>
  </si>
  <si>
    <t>The may be conflict of interest.</t>
  </si>
  <si>
    <t>Managers and supervisors should motivate and empower staff to deliver on municipal strategies and goals by fostering a positive and creative management culture.</t>
  </si>
  <si>
    <t>Performance may not be at the required standard</t>
  </si>
  <si>
    <t>Recruitment may not be consistent and appropriate.</t>
  </si>
  <si>
    <t xml:space="preserve">Interview questions should be drafted prior to the interviews and kept confidential.
Competency test should be arranged where appropriate.
 </t>
  </si>
  <si>
    <t xml:space="preserve">Once the preferred candidate is identified references and qualifications should be vetted before appointment. </t>
  </si>
  <si>
    <t>When a position is advertised, timelines should be available for the process and individual confirmation of attending and responsibilities.</t>
  </si>
  <si>
    <t>Vacancies may take time to fill.</t>
  </si>
  <si>
    <t>Audit trail of appointments may be lost.</t>
  </si>
  <si>
    <t xml:space="preserve">Is there a process in place to ensure that all new employee details captured on the human resource system are timely, accurate, valid and complete?
</t>
  </si>
  <si>
    <t>A copy of the advertisement should be placed in the employee file.</t>
  </si>
  <si>
    <t>Proof of advertisement may not be available</t>
  </si>
  <si>
    <t xml:space="preserve">Unfair labour practices; nepotism, irregular appointments, unfair dismissals, may be prevalent. </t>
  </si>
  <si>
    <t xml:space="preserve">Perform exit interviews when staff leave to obtain reasons for resignations to determine trends. </t>
  </si>
  <si>
    <t>Reasons for staff turnover may not be correctly identified.</t>
  </si>
  <si>
    <t>Audit trail of terminations may be lost.</t>
  </si>
  <si>
    <t>Procedures should be documented for all terminations.</t>
  </si>
  <si>
    <t>Is the approved organisational structure captured accurately on the payroll?</t>
  </si>
  <si>
    <t xml:space="preserve">All changes to HR data should be checked by an independent and delegated official.
</t>
  </si>
  <si>
    <t xml:space="preserve">A job evaluation and grading be performed, updated and approved prior to the recruitment or replacement of employees. </t>
  </si>
  <si>
    <t>Are there detailed  timetables for all month-/quarter-/year-end activities that must be completed?</t>
  </si>
  <si>
    <t>Timetables for all month-/quarter-/year-end activities to be completed should be documented and assigned to official and monitored.</t>
  </si>
  <si>
    <t>Appropriate staff information should be clearly communicated and staff should always be well informed. 
Active Labour Forums generally improve communication.</t>
  </si>
  <si>
    <t xml:space="preserve">Documented and approved disciplinary procedures should be in place and followed. HR should assist management without taking over all disciplinary procedures. </t>
  </si>
  <si>
    <t>Discipline may not be fair and transparent.</t>
  </si>
  <si>
    <t xml:space="preserve">Documented and approved dismissal and retrenchment of staff procedures should be in place and followed.  </t>
  </si>
  <si>
    <t>Dismissals and retrenchments may be costly if not done procedural correct.</t>
  </si>
  <si>
    <t>A documented and approved appeals process should be available and communicated where a persons whose rights have been affected by a decision.
Written notice of the appeal and reasons must be given to the municipal manager within 21 days of the date of the notification of the decision.</t>
  </si>
  <si>
    <t>Costly decisions may be incurred.</t>
  </si>
  <si>
    <t>Questions</t>
  </si>
  <si>
    <t>Associated Risks</t>
  </si>
  <si>
    <t>Associated Controls</t>
  </si>
  <si>
    <t>The non-existence of an IT Strategic Committee that gives strategic direction to management relevant to IT strategy and objectives could result in the ineffective allocation and management of IT investments. Moreover, IT failing to support the enterprise’s objectives and strategic IT planning not aligned with the overall corporate strategy.</t>
  </si>
  <si>
    <t>The lack of a formally documented  IT Strategic Plan, which helps to direct the activities of the Information Technology function to ensure alignment with the municipality’s priority programmes, could result in IT initiatives and solutions that do not adequately support the  municipality’s strategic objectives.</t>
  </si>
  <si>
    <t xml:space="preserve">The unavailability of an IT Governance framework could result in failure to establish accountability, inadequate leadership and the breakdown in control and oversight over IT operations. </t>
  </si>
  <si>
    <t>The non-existence of an IT Steering Committee that determines prioritisation of IT-enabled investment programmes in line with the enterprise’s business strategy and priorities, could result in IT-enabled investment programmes not in support of the organisational goals and objectives. This could further result in the insufficient support and involvement of IT and senior organisational management in key decision-making processes.</t>
  </si>
  <si>
    <t>The absence of an IT Risk and Control Framework may result in the  municipality’s IT function failing to deliver value within acceptable risk boundaries thereby exposing the municipality to financial and reputational risk.</t>
  </si>
  <si>
    <t xml:space="preserve">A risk assessment should be carried out at least annually and the risk register populated with the results of the risk assessment. The risk assessment should address agreed upon IT risks, mitigation strategies and residual risks. The risks should cover all the key IT areas from operations, projects, security, applications, operating systems, databases, networks and communications. </t>
  </si>
  <si>
    <t>Without a risk register that assists management anticipate risks and institute appropriate responses and interventions with key IT risks could   result in the  risks not being  managed proactively, the IT function failing  to achieve its objectives and consequently the objectives of the business.</t>
  </si>
  <si>
    <t>The risk classification and prioritisation criteria should be consistent with the enterprise wide risk management framework. Strategic IT risks should be fed into the enterprise wide risk register and operational risks should then be tackled by the various IT components.</t>
  </si>
  <si>
    <t>The lack of a formal project management framework increases the risk that projects will not be delivered on time, on budget, and meeting the required quality standards.</t>
  </si>
  <si>
    <t>Without a comprehensively documented, tested and regularly updated DRP, it might not be possible to recover critical systems, applications, their supporting infrastructure or networking capability in the correct sequence and time, to ensure that the department’s business operations could be sufficiently resumed at an alternative processing site without considerable loss to its financial well-being and/or reputation, should a disaster occur at the institution.</t>
  </si>
  <si>
    <t>Without an updated capacity plan for the municipality’s applications and infrastructure, business operations may be disrupted or constrained due to insufficient capacity or performance degradation of IT Infrastructure components, e.g. shortage of disk space and poor network response times.</t>
  </si>
  <si>
    <t>If adequate environmental controls are not in place, IT processing facilities may be exposed to negative environmental impacts and unprecedented downtime due to power outages, fires or water damage leading to data loss and disruption of service.</t>
  </si>
  <si>
    <t>Administrator accounts are used to edit configurations, create other accounts and amend or delete audit trails. If the activities of the system controller are not reviewed on a regular basis, unauthorised activities may not be detected in a timely manner.</t>
  </si>
  <si>
    <t>Without periodic reviews, it is difficult to ensure that user access rights are still appropriate and in line with the users job responsibilities. This could result in users having inappropriate access, which increases the risk of fraud being committed.</t>
  </si>
  <si>
    <t xml:space="preserve">The lack of an approved and standardised configuration increases the risk of systems being insecurely configured and vulnerable to compromise. </t>
  </si>
  <si>
    <t xml:space="preserve">If security violations or failed attempted access is not monitored on a regular basis security breaches on the network or operating systems may not be detected. User or system accounts may be misused leading to the compromise of organisational security. </t>
  </si>
  <si>
    <t>This may result in irregularities on the database, which are not identified timeously therefore data integrity being compromised.</t>
  </si>
  <si>
    <t>Failure to effectively manage Service Level Agreements(SLAs) may result in the municipality’s IT service providers not delivering in line with the agreed upon service levels and the municipality paying for services which are not in line with those agreed upon in the SLAs.</t>
  </si>
  <si>
    <t>Has an IT Strategic Plan, which ensures that IT activities and investments are aligned and support the overall strategic direction of the municipality, been documented and approved to reflect the current strategic objectives?</t>
  </si>
  <si>
    <t>Has an IT risk assessment been carried out?</t>
  </si>
  <si>
    <t xml:space="preserve"> The municipality might be exposed to key IT risks.</t>
  </si>
  <si>
    <t>Has a project management framework been established to ensure that all projects follow a consistent documented approach which caters for the approvals, key project deliverables and resource allocations.</t>
  </si>
  <si>
    <t>Has a database security policy been formally documented and the database administrator’s activities monitored?</t>
  </si>
  <si>
    <t xml:space="preserve">Has a Disaster Recovery Plan (DRP) that ensures that the municipality can resume its business operations in a timely manner in the event of a disaster or disruption been documented and implemented? </t>
  </si>
  <si>
    <t xml:space="preserve">Has an IT Governance framework, that aligns IT Governance to the municipality’s enterprise governance and control environment, been documented and formally adopted? </t>
  </si>
  <si>
    <t>Has an official been assigned the responsibility for taking and monitoring backups?</t>
  </si>
  <si>
    <t>A delegated official should be assignment the responsibility for taking and monitoring backups.</t>
  </si>
  <si>
    <t>There should be schedules for taking and logging backups in accordance with established policies and procedures.</t>
  </si>
  <si>
    <t>Is the IT facility located in a environmentally appropriate building?</t>
  </si>
  <si>
    <t>Is the IT facility maintained in a tidy condition  with cables in the server room neatly arranged or secured in conduits?</t>
  </si>
  <si>
    <t>Are all flammable materials, such as boxes, paper and files removed from the server room?</t>
  </si>
  <si>
    <t>Have water and smoke detectors been installed?</t>
  </si>
  <si>
    <t>Adequate environmental controls should be in place and all loose cables should be neatly tucked into conduits.</t>
  </si>
  <si>
    <t>Adequate environmental controls should be in place and all flammable materials such as boxes, paper and files should be removed from the server room.</t>
  </si>
  <si>
    <t>Water and smoke detectors should be installed.</t>
  </si>
  <si>
    <t>A fire suppression system should be installed.</t>
  </si>
  <si>
    <t xml:space="preserve">Procedures should be defined and implemented for granting, limiting and revoking access to IT facility according to business needs, including emergencies. Access to IT facility should be justified, authorised, logged and monitored. This should apply to all persons entering the IT facility, including staff, temporary staff, clients, vendors, visitors or any other third party. </t>
  </si>
  <si>
    <t xml:space="preserve">Have reviews been carried out to ensure that all activities carried out by the system controller are line with management’s authorisation and intentions?  </t>
  </si>
  <si>
    <t>Have user access rights been subjected to periodical reviews to ensure that they are still commensurate with the incumbent users’ job responsibilities?</t>
  </si>
  <si>
    <t>Is there a documented user account management policy and procedures for registering new users?</t>
  </si>
  <si>
    <t>Is there a documented user account management policy and procedures for modifying existing user accounts?</t>
  </si>
  <si>
    <t>Is there a documented user account management policy and procedures for management of inactive/ dormant accounts?</t>
  </si>
  <si>
    <t>Is there a documented user account management policy and procedures for resetting passwords?</t>
  </si>
  <si>
    <t>Is there a documented user account management policy and procedures for terminating users who have left the municipality?</t>
  </si>
  <si>
    <t>Failure to document, approve and enforce comprehensive user account management procedures could result in the inconsistent application of procedures for granting, modifying and terminating user access on the application. This could result in unauthorised users gaining access to the municipality’s sensitive data.</t>
  </si>
  <si>
    <t>Formally documented, approved and implemented user account management procedures to govern the administration of users on the systems should be in place.</t>
  </si>
  <si>
    <t>Failure to document, approve and enforce comprehensive user account management procedures could result in the inconsistent application of procedures for granting new user access on the application. This could result in unauthorised users gaining access to the municipality’s sensitive data.</t>
  </si>
  <si>
    <t>Failure to document, approve and enforce comprehensive user account management procedures could result in the inconsistent application of procedures for modifying existing user access on the application. This could result in unauthorised users gaining access to the municipality’s sensitive data.</t>
  </si>
  <si>
    <t>There should be a documented user account management policy and procedures for terminating users who have left the municipality.</t>
  </si>
  <si>
    <t>There should be a documented user account management policy and procedures for resetting passwords.</t>
  </si>
  <si>
    <t>Is there a documented user account management policy and procedures for reviewing user access rights ?</t>
  </si>
  <si>
    <t>Without the implementation of a maintenance schedule for system software for the municipality’s application software and infrastructure, business operations may be disrupted or constrained due to infrastructure problems that could have been avoided or prevented.</t>
  </si>
  <si>
    <t>Has a maintenance schedule that provides for the optimisation of system performance and availability been implemented?</t>
  </si>
  <si>
    <t>Have systems performance reports been monitored and reported to the management of the municipality, in order to assist management in identifying issues that are impacting on the effectiveness of IT service delivery?</t>
  </si>
  <si>
    <t>Are any funds collected by the entity on behalf of the municipality transferred strictly in accordance with any agreement between the municipality and entity?</t>
  </si>
  <si>
    <t>Did the entity submit the details of all bank accounts opened by the entity to the municipality?</t>
  </si>
  <si>
    <t>The person responsible for submitting the municipal bank account details to the AG, PT &amp; NT should also be responsible for submitting the entity's banking details and to retain proof of submission and to forward a copy to the entity.</t>
  </si>
  <si>
    <t>The person responsible for submitting the municipal bank account details to the AG, PT &amp; NT should also be responsible for ensuring that the municipality receives a copy of the entity's bank account details.</t>
  </si>
  <si>
    <t>Does the entity take all reasonable steps to ensure that the entity has and implements effective revenue collection and expenditure control systems?</t>
  </si>
  <si>
    <t xml:space="preserve">The person responsible for credit control in the municipality should receive monthly revenue collection reports.
The head of Internal audit should receive copies of all internal audit reports. The managers responsible for Revenue and Expenditure should receive copies of entity internal audit reports for the respective departments.
The entity internal auditors should perform audits as and requested by the municipality's head of internal audit.   </t>
  </si>
  <si>
    <t xml:space="preserve">Municipal Internal audit and CFO to receive copies of all Internal and external audit reports and audit action plan progress reports.
The entity internal audit should perform audits as and when requested by the municipal CFO or internal auditors. </t>
  </si>
  <si>
    <t>The entity should submit a signed statement that all moneys received have been paid over when due. Periodic internal audits should substantiate these submissions.</t>
  </si>
  <si>
    <t xml:space="preserve">The municipal CFO and head of SCM should check the entities SCM policy and should receive copies of all the entities SCM reports. </t>
  </si>
  <si>
    <t>The municipal CFO and head of SCM should receive copies of all the entities SCM related reports, internal &amp; external reports, audit action plans and progress reports.</t>
  </si>
  <si>
    <t xml:space="preserve">Municipal CFO and Internal audit should to receive copies of all Internal and external audit reports and audit action plan progress reports.
The entity internal audit should perform audits as and when requested by the municipal CFO or internal auditors. </t>
  </si>
  <si>
    <t xml:space="preserve">The entity should include in a quarterly report to the municipality that all debt is Rand denominated. </t>
  </si>
  <si>
    <t xml:space="preserve">The municipality's head of SCM should always receive a list of assets to be disposed, prior to there disposal, to ensure that assets required to provide the minimum level of basic municipal services are not needed. </t>
  </si>
  <si>
    <t>The municipal CFO and head of Internal audit should receive copies of the audit action plan and progress reports.</t>
  </si>
  <si>
    <t>Board to ensure submission of annual report by entity, progress to be monitored by CEO.
Municipal CFO to monitor progress.</t>
  </si>
  <si>
    <t>The municipal CFO and head of Internal audit should review the AFS and perform reasonableness tests to satisfy themselves as to the reliability of the AFS.</t>
  </si>
  <si>
    <t xml:space="preserve">The entity/s should confirm at least quarterly that they have paid all statutory commitments.
The entity/s internal audit should also include audits on statutory payments.  </t>
  </si>
  <si>
    <t>Certified copies of all documentation to support taxation exemptions should be retained at the municipality with all founding documentation.</t>
  </si>
  <si>
    <t>Changes can be done to the system after third party payments were made and before final salary run.</t>
  </si>
  <si>
    <t>Are all deductions from an employee correctly authorised by the employee, other than statutory deductions?</t>
  </si>
  <si>
    <t>Is an annual reconciliation performed between  the IRP5's, monthly SARS return, payroll system and the annual financial statements?</t>
  </si>
  <si>
    <t>A DRP should address the following issues:
- The municipality's IT continuity management,
- The roles, tasks and responsibilities of internal and external providers,
- the rules to document, test and execute the disaster recovery and IT contingency plans,
- the critical resources, key dependencies, the monitoring and reporting of the availability of critical resources,
- Reflect all business-critical systems, applications, IT-supporting infrastructure, networking components and should make provision for emergency, fall back and resumption standards and procedures, including the re-establishment of both logical and physical security measures at the recovery site.</t>
  </si>
  <si>
    <t>In the event of a disaster or disruption, data may not be recovered successfully and business operations resumed timeously.</t>
  </si>
  <si>
    <t xml:space="preserve">Backups might not be done. </t>
  </si>
  <si>
    <t>A maintenance schedule should defined and implemented to ensure timely maintenance of infrastructure and application software to reduce the frequency and impact of failures or performance degradation.</t>
  </si>
  <si>
    <t>An IT strategy committee should be established at council level to ensure that IT governance, as part of enterprise governance, is adequately addressed; advise on strategic direction; and review major investments on behalf of the full council.</t>
  </si>
  <si>
    <t xml:space="preserve">An IT Strategic Plan which at a minimum should address the following issues: 
- how IT will support the municipality's projects and initiatives,
- how IT will meet the objectives of the organisation, 
- the alignment of IT plans to the business objectives,
- Investment, operational budget issues, funding sources, sourcing strategies legal and regulatory requirements. The plan should be sufficiently detailed to allow for the definition of operational IT plans.
</t>
  </si>
  <si>
    <t>An IT steering committee (or equivalent) composed of executive, business and IT management to:
- Determine prioritisation of IT-enabled investment programmes in line with the enterprise's business strategy and priorities,
- Track status of projects and resolve resource conflict,
- Monitor service levels and service improvements.</t>
  </si>
  <si>
    <t>An IT Risk Framework should be aligned to the overall organisational risk framework.</t>
  </si>
  <si>
    <t>Service level agreements should be monitored on a month to month basis to make certain that the services provided are in line with the agreed upon service levels. Performance reports should be requested from  service providers of all key systems on a monthly basis, to ensure that the services provided can be checked against the agreed upon  service levels. Those not meeting agreed service levels must be highlighted and corrective action taken. These reports should be signed off as evidence of review and all follow up actions documented to ensure that all anomalies are addressed in a timely manner.</t>
  </si>
  <si>
    <t>Regular reviews should be carried out of audit logs for activities carried out by the system controller to ensure that no unauthorised changes are made and all activities are in line with management’s instructions and intentions. This review should be signed off as evidence of review and retained.</t>
  </si>
  <si>
    <t>Regular reviews (quarterly) of all users’ access rights should be performed to make certain that user access is commensurate with job responsibilities. The reviews should entail the system controller printing a user list with the accompanying user functions allocated to each user and forward them to the respective section supervisors. The supervisors should certify that these user rights are still in line with the users’ job responsibilities or notify the administrator which functions are no longer relevant to the user and should be removed from the user profile.</t>
  </si>
  <si>
    <t xml:space="preserve">A documented and formally approved baseline policy should be used as a guideline when configuring servers. </t>
  </si>
  <si>
    <t>All changes, including emergency maintenance and patches, relating to infrastructure and applications within the production environment should be formally managed in a controlled manner. Changes (including those to procedures, processes, systems and service parameters) are logged, assessed and authorised prior to implementation and reviewed against planned outcomes following implementation. This assures mitigation of the risks of negatively impacting the stability or integrity of the production environment.</t>
  </si>
  <si>
    <t>Does the municipality rely on connectivity that is more advanced than telephone lines ?</t>
  </si>
  <si>
    <t>Does the Accounting Module integrate with; Budgeting, Billing, Revenue, Debtors, Receipting, Payments, Creditors, Cash, Stores, Fixed assets?</t>
  </si>
  <si>
    <t>Is the Expenditure module linked to the SCM, Asset Management, Creditors, Budget and Accounting modules?</t>
  </si>
  <si>
    <t>Does the Financial Management System include a GRAP compliant Asset Management Module?</t>
  </si>
  <si>
    <t>Does the Financial Management System have a reporting module that generates the required financial reports at month end?</t>
  </si>
  <si>
    <t>Does a supervisor check the weekly bank reconciliations and a manager check and sign monthly bank reconciliations?</t>
  </si>
  <si>
    <t>Can the Financial Reporting System produce monthly and yearly financial statements in the prescribed format?</t>
  </si>
  <si>
    <t>Are all users adequately trained to use the systems and modules?</t>
  </si>
  <si>
    <t xml:space="preserve">Particularly the Technical department requires an integration between stores, job costing and SDBIP to manage projects and report on SDBIP. </t>
  </si>
  <si>
    <t>Efficient devices should be utilised as per the minimum standards set out in the three tier framework.</t>
  </si>
  <si>
    <t>All peripherals procured should meet the minimum standards and capacity as prescribed in the Governance Frameworks.</t>
  </si>
  <si>
    <t xml:space="preserve">The hardware environment should meet the minimum standards as contained in the Governance Frameworks. </t>
  </si>
  <si>
    <t>All end users should be fully trained and additional training provided with changes and upgrades.</t>
  </si>
  <si>
    <t>Are all End Users fully trained to use the relevant hardware devices, peripherals and relevant software?</t>
  </si>
  <si>
    <t>All Accounting modules should be GRAP complaint and up to date modules installed.</t>
  </si>
  <si>
    <t>GRAP compliance will be difficult</t>
  </si>
  <si>
    <t>Delays in producing relevant information.</t>
  </si>
  <si>
    <t>GRAP compliant Standard Chart of Accounts should set up in the accounting system.</t>
  </si>
  <si>
    <t>The Accounting System should integrate with databases.</t>
  </si>
  <si>
    <t>A Budget module should integrate with all accounting modules and allow scenario planning.</t>
  </si>
  <si>
    <t xml:space="preserve">The Billing process should be integrated to the Revenue and Debtors modules. </t>
  </si>
  <si>
    <t>Does the revenue module generate consumer accounts?</t>
  </si>
  <si>
    <t>The Revenue module should allow for accurate consumer accounts to be generated..</t>
  </si>
  <si>
    <t>The Revenue module should allow for receipting at various offices and to allocate immediately to specific accounts and invoices..</t>
  </si>
  <si>
    <t>The Expenditure module should integrate to the SCM, Asset Management, Creditors, Budget and Accounting modules?</t>
  </si>
  <si>
    <t>Inefficient accounting.</t>
  </si>
  <si>
    <t>The expenditure module should be integrated to the reporting module to ensure efficient reporting.</t>
  </si>
  <si>
    <t>A GRAP compliant Fixed Assets module that integrates to the accounting system should be used</t>
  </si>
  <si>
    <t>An accounting system that has an integrated Asset Management module should be used.</t>
  </si>
  <si>
    <t>An accounting system where the SCM module is integrated (at least)to the Expenditure, Asset and Creditors modules should be used.</t>
  </si>
  <si>
    <t xml:space="preserve">Databases should be integrated </t>
  </si>
  <si>
    <t>A financial system with an integrated Debtors' Management module should be used.</t>
  </si>
  <si>
    <t>A Debtors' Management module that allows regular aging of debtors should be used.</t>
  </si>
  <si>
    <t>A billing system that allows real-time billing should be used.</t>
  </si>
  <si>
    <t>The Debtors' Management module should allow for online payments.
Communication of accurate referencing should be enforced.</t>
  </si>
  <si>
    <t>A financial system with an Indigent Management module providing an Indigent register and integrated to Billing, Debtors and Revenue should be used.</t>
  </si>
  <si>
    <t>The Creditors' Management module should provide accurate monthly and year-end aging reports.</t>
  </si>
  <si>
    <t>Is the municipality's primary bank account downloaded routinely each working day?</t>
  </si>
  <si>
    <t>All bank statements should be routinely downloaded each working day.</t>
  </si>
  <si>
    <t xml:space="preserve">To ensure continuity in the event of leave and terminations more than one person should be able to down-load the bank statements.
Appropriate passwords should be used to be able to </t>
  </si>
  <si>
    <t>Delays in obtaining electronic bank statements</t>
  </si>
  <si>
    <t>On-line receipting and direct deposits should be captured onto the financial system daily to ensure queries and credit control functions operations continue.</t>
  </si>
  <si>
    <t>Inefficient Credit control and customer queries.</t>
  </si>
  <si>
    <t>A supervisor should check the weekly bank reconciliations and a manager should check and sign the monthly bank reconciliations.</t>
  </si>
  <si>
    <t>Inefficient reporting</t>
  </si>
  <si>
    <t>A financial management system with an integrated module with automated monthly financial reporting should be used.</t>
  </si>
  <si>
    <t>Does the Financial Management System include an integrated Creditors' Management Module?</t>
  </si>
  <si>
    <t>The Financial Management System with an integrated creditors system should be used.</t>
  </si>
  <si>
    <t>A Financial Management System with an integrated reporting module should produce monthly and annual financial statements.</t>
  </si>
  <si>
    <t>Incorrect use will compromise efficiency and effectiveness of the system.</t>
  </si>
  <si>
    <t>All modules and systems should have appropriate user manuals.</t>
  </si>
  <si>
    <t>Errors and inaccurate financial information.</t>
  </si>
  <si>
    <t>All users should properly trained to use the systems and modules.</t>
  </si>
  <si>
    <t>Inaccurate SDBIP reporting and job costing</t>
  </si>
  <si>
    <t>A Document management system should be used.</t>
  </si>
  <si>
    <t>Inefficient service to customers</t>
  </si>
  <si>
    <t>A Project Management system should be used to manage projects.</t>
  </si>
  <si>
    <t>Difficult to manage and report on projects.</t>
  </si>
  <si>
    <t>A Project Management system that integrates with the financial system should be used.</t>
  </si>
  <si>
    <t>An electronic Performance Management System should be used.</t>
  </si>
  <si>
    <t>Ensure that 3 year operational budget plans are drafted.</t>
  </si>
  <si>
    <t>Excessive overtime is costly.</t>
  </si>
  <si>
    <t>Excessive overtime is costly and subject to abuse.</t>
  </si>
  <si>
    <t xml:space="preserve">Managers and supervisor should ensure that the municipality conforms to S10(1)(a) of Basic Conditions of Employment Act in that "An employer may not require or permit an employee to work more than 10 hours overtime a week." </t>
  </si>
  <si>
    <t>Incorrect allowances paid.</t>
  </si>
  <si>
    <t>Is the rental of municipal houses at market related rates?</t>
  </si>
  <si>
    <t>Rental contracts for municipal housing to employees must be in accordance with the requirements of the municipal supply chain management regulations  which requires that immovable property is let at market related rates.</t>
  </si>
  <si>
    <t xml:space="preserve">Only authorised payroll personnel should have access to the payroll system.
A formal documented process should be followed for access requests and terminations.
The system should record access movements and regular checks performed. </t>
  </si>
  <si>
    <t>Under collection of revenue.</t>
  </si>
  <si>
    <t>Deductions from an employees salary must be authorised by the employee. This does not include statutory deductions.</t>
  </si>
  <si>
    <t>Unauthorised deductions</t>
  </si>
  <si>
    <t>Is an attendance register or recording mechanism in place as proof of time worked?</t>
  </si>
  <si>
    <t>A comprehensive register for overtime should be implemented in respect of all overtime worked and taken off.
Employees earning more than the promulgated annual salary threshold are not entitled to overtime payment.</t>
  </si>
  <si>
    <t xml:space="preserve">A manager should scrutinise the overtime list each month. </t>
  </si>
  <si>
    <t>An annual reconciliation between all monthly deductions and SARS payments should be reconciled to the annual financial statements.
These reconciliations should be accumulated monthly to ensure year-end is a simple process.</t>
  </si>
  <si>
    <t>Staff accounts for rates and services that are in arrears for more than 3 months should be deducted from the staff members salary.</t>
  </si>
  <si>
    <t>Are pre-numbered sick leave forms completed for sick leave taken?</t>
  </si>
  <si>
    <t>Pre-numbered sick leave forms should be completed, the day after any sick leave is taken.</t>
  </si>
  <si>
    <t>Every day employees should either sign an attendance register or record on an electronic recording system</t>
  </si>
  <si>
    <t>Municipal houses may be rented at lower than market related rates.</t>
  </si>
  <si>
    <t>Responsibilities may be ignored.</t>
  </si>
  <si>
    <t>Is an overtime register maintained to ensure that the validity of leave taken in lieu of overtime?</t>
  </si>
  <si>
    <t>No proof of hours worked.</t>
  </si>
  <si>
    <t>Leave taken in lieu of hours worked may be abused.</t>
  </si>
  <si>
    <t>Incorrect allocations.</t>
  </si>
  <si>
    <t>Demand Management</t>
  </si>
  <si>
    <t>Acquisition Management</t>
  </si>
  <si>
    <t>During the budget process it is necessary to determine the different resources required to execute the identified functions.
A detailed planning document that outlines what goods, works or services should be procured, the manner in which they should be procured and the timelines to execute the procurement functions.</t>
  </si>
  <si>
    <t>SCM that is not fair, equitable, transparent, competitive and cost effective.</t>
  </si>
  <si>
    <t xml:space="preserve">The SCM unit should use the Procurement Plan as a monitoring and Compliance tool. </t>
  </si>
  <si>
    <t>Is the Procurement Plan aligned to the IDP, Budget and SDBIP?</t>
  </si>
  <si>
    <t>Inaccurate financial reporting.</t>
  </si>
  <si>
    <t>Are the appropriate municipal bidding documents (MBD) issued by National Treasury used for all bids?</t>
  </si>
  <si>
    <t>Proposals should be submitted in two separate clearly marked envelopes, one containing the technical proposal and the other the cost of the assignment.
In cases where pre-qualification / shortlisting is required, the TOR should indicate the basis of pre-qualification / shortlisting, the number of minimum points to be scored to pre-qualify.</t>
  </si>
  <si>
    <t xml:space="preserve">Is the 90/10 preference points system applied for acquisition of services, works or goods for price in respect of tenders with a Rand value above R1m? </t>
  </si>
  <si>
    <t>Are disputes, objections, complaints or query's referred to provincial treasury if they are not resolved within 60 days?</t>
  </si>
  <si>
    <t xml:space="preserve">If the municipality decided to consider an unsolicited bid, did the municipality;
- make its decision public and invite the public or other potential suppliers to submit their comments within 30 days;
- give reasons as to why the bid should not be open to other competitors;
- give an explanation of the potential benefits for the municipality were it to accept the unsolicited bid?  </t>
  </si>
  <si>
    <t>The committee may comprise of appropriately skilled municipal officials, qualified specialists or external consultants under the direction of the official concerned.</t>
  </si>
  <si>
    <t>Lack of understanding of the requirements.</t>
  </si>
  <si>
    <t>The resources required to fulfil the needs identified in the IDP should be planned and delivered to achieve the SDBIP should be drafted into a Procurement Plan.</t>
  </si>
  <si>
    <t>Suppliers can be favoured.</t>
  </si>
  <si>
    <t>Contracts awarded to persons who are in the service of the state.</t>
  </si>
  <si>
    <t>Prohibited service providers may be awarded contracts</t>
  </si>
  <si>
    <t>All appropriate National Treasury standardised MBD documents to be used.</t>
  </si>
  <si>
    <t>Inadequate funding for a project.</t>
  </si>
  <si>
    <t>Inadequate funding for a project and not aligned to the IDP.</t>
  </si>
  <si>
    <t>Competitive bidding may be compromised.</t>
  </si>
  <si>
    <t>Differing opinions on what actually transpired at meetings.</t>
  </si>
  <si>
    <t>SCM procedures not followed.</t>
  </si>
  <si>
    <t>The Bid Evaluation Committee must evaluate all bids received and submit a report and recommendation(s) regarding the final award of the bid(s) to the adjudication committee.</t>
  </si>
  <si>
    <t xml:space="preserve">The 90/10 preference points system must be applied for price in respect of tenders with a Rand value above R1m? </t>
  </si>
  <si>
    <t>The award of complex consultancy work may be made to less competent persons.</t>
  </si>
  <si>
    <t>Name of Municipality:</t>
  </si>
  <si>
    <t>Name of Chief Financial Officer:</t>
  </si>
  <si>
    <t>Contact telephone number:</t>
  </si>
  <si>
    <t>Contact e-mail address:</t>
  </si>
  <si>
    <t>Province:</t>
  </si>
  <si>
    <t>Contact Information</t>
  </si>
  <si>
    <t>Name of Accounting Officer:</t>
  </si>
  <si>
    <t>KwaZulu Natal</t>
  </si>
  <si>
    <t>EC</t>
  </si>
  <si>
    <t>FS</t>
  </si>
  <si>
    <t>LP</t>
  </si>
  <si>
    <t>MP</t>
  </si>
  <si>
    <t>NC</t>
  </si>
  <si>
    <t>NW</t>
  </si>
  <si>
    <t>WC</t>
  </si>
  <si>
    <t>KZN</t>
  </si>
  <si>
    <t>FINANCIAL MANAGEMENT CAPABILTY MATURITY MODEL</t>
  </si>
  <si>
    <t>Score</t>
  </si>
  <si>
    <t xml:space="preserve">  </t>
  </si>
  <si>
    <t>Comments 
(Compulsory if 'Partial')</t>
  </si>
  <si>
    <t>Budgeting and Performance</t>
  </si>
  <si>
    <t>Expenditure and Supply Chain Management</t>
  </si>
  <si>
    <t>Financial problems might not be addressed immediately.</t>
  </si>
  <si>
    <t>No.</t>
  </si>
  <si>
    <t>Ref.</t>
  </si>
  <si>
    <t>Control of bank accounts may be compromised.</t>
  </si>
  <si>
    <t>Remedial action for the non compliance may be delayed.</t>
  </si>
  <si>
    <t>The various returns and documents may not be submitted.</t>
  </si>
  <si>
    <t>Proof that the entity reported political interference must be retained.</t>
  </si>
  <si>
    <t>Appropriate action might not be taken against irregular, fruitless and wasteful expenditure and the expenditure might not be recovered.</t>
  </si>
  <si>
    <t>Remedial action may be delayed.</t>
  </si>
  <si>
    <t>Control of the entity  and the ability to implement remedial action may be compromised.</t>
  </si>
  <si>
    <t>The parent municipality may loose control of the performance of the entity.</t>
  </si>
  <si>
    <t>Council may not be informed of the budget of the municipal entity.</t>
  </si>
  <si>
    <t>May lead to a bad debt.</t>
  </si>
  <si>
    <t>Proof of submitting the annual report must be retained.</t>
  </si>
  <si>
    <t>The process of obtaining quotes may be abused.</t>
  </si>
  <si>
    <t xml:space="preserve">The municipal manager or designated official must be informed each quarter of the names and reasons if it was not possible to obtain at least three quotes. The names and reasons of the potential providers requested to provide quotes with the quoted prices. </t>
  </si>
  <si>
    <t>Council may not be informed of the financial state of affairs of the municipality.</t>
  </si>
  <si>
    <t>Budgets for all departments and other organs of the state may not correspond.</t>
  </si>
  <si>
    <t>Bank account may not be monitored.</t>
  </si>
  <si>
    <t>Reporting Date:</t>
  </si>
  <si>
    <t>Name of Municipal Entity/ Entities:</t>
  </si>
  <si>
    <t>Total No. of Questions</t>
  </si>
  <si>
    <t>Resulting Score</t>
  </si>
  <si>
    <t>Average Score</t>
  </si>
  <si>
    <t>Total Score</t>
  </si>
  <si>
    <t>Total No. of Questions Answered:</t>
  </si>
  <si>
    <t>Questions still to be answered</t>
  </si>
  <si>
    <t>Capacity and Compliance</t>
  </si>
  <si>
    <t>An official from the municipality with the ability should be given the responsibility to draft AFS.</t>
  </si>
  <si>
    <t>Audit opinions will be affected.</t>
  </si>
  <si>
    <t>The audit opinion will be affected.</t>
  </si>
  <si>
    <t>The CFO or delegated official to do checks to ensure accurate disclosure of allocations received. (From any organ of state at national, provincial, district, municipal entity or municipality).</t>
  </si>
  <si>
    <t>Incomplete disclosure will affect the audit opinion.</t>
  </si>
  <si>
    <t>Audit File Processes</t>
  </si>
  <si>
    <t>The finance department may not provide the information that the CFO expected and misunderstandings could lead to delays.</t>
  </si>
  <si>
    <t>Public Participation and Oversight</t>
  </si>
  <si>
    <t>The community and stakeholders may not understand the governance structures at the municipality.</t>
  </si>
  <si>
    <t>Public accountability may not be accurately informed.</t>
  </si>
  <si>
    <t xml:space="preserve">Compliance procedures may be omitted.
 </t>
  </si>
  <si>
    <t>The completion of the annual report may be delayed.</t>
  </si>
  <si>
    <t xml:space="preserve">The meetings of the council at which the annual report is discussed or at which decisions concerning the annual report were taken must be; 
(i) open to the public and any organs of the state, and
(ii) reasonable time allowed for the discussion of any written submissions received from the local community or organs of the state on the annual report.
</t>
  </si>
  <si>
    <t>Previous budget process mistakes may not be identified and corrected.</t>
  </si>
  <si>
    <t>Budget may not be tabled and approved before 1 July.</t>
  </si>
  <si>
    <t>Prepare a long term financial plan for the municipality.</t>
  </si>
  <si>
    <t>Compile and table a schedule of key deadlines for the IDP and budget process.</t>
  </si>
  <si>
    <t>Complete the Budget Evaluation Checklist in order to identify previous mistakes and make improvements in the budget process.</t>
  </si>
  <si>
    <t>Has the municipality revisited its assigned powers and functions that would influence budget allocations?</t>
  </si>
  <si>
    <t>Council must set the long, medium and short term strategic direction of the municipality, which would serve as a basis of the IDP. The needs of the community should be incorporated in the strategy.</t>
  </si>
  <si>
    <t>Review the assigned powers and functions that would influence budget allocations.</t>
  </si>
  <si>
    <t>Without a strategic direction, the municipality will not be able to create/ exploit opportunities for development.</t>
  </si>
  <si>
    <t>The municipality may fund mandates that are not assigned to it.</t>
  </si>
  <si>
    <t>The budget may not drive local economic development initiatives.</t>
  </si>
  <si>
    <t>The budget may not be responsive to the needs of the communities.</t>
  </si>
  <si>
    <t>Develop an appropriate system of delegations on the budget and spending.</t>
  </si>
  <si>
    <r>
      <t xml:space="preserve">Spending may not be authorised and approved/ </t>
    </r>
    <r>
      <rPr>
        <sz val="11"/>
        <rFont val="Calibri"/>
        <family val="2"/>
      </rPr>
      <t>Spending may be authorised and approved by inappropriate officials or officials without the delegated authority.</t>
    </r>
  </si>
  <si>
    <t>The budget may not reflect the priorities and objectives of the municipality and the communities.</t>
  </si>
  <si>
    <t>Bills could be sent to households that are indigents and will not be able to pay.</t>
  </si>
  <si>
    <t>National, provincial and sector objectives may not be incorporated in the budget.</t>
  </si>
  <si>
    <t>Consult relevant national, provincial, sector departments, district and local municipalities in the IDP process. Also study relevant documentation.</t>
  </si>
  <si>
    <t>Is there an appropriate system of delegations for spending and authorisations?</t>
  </si>
  <si>
    <t>Has the national, provincial and sector departments been consulted on national, provincial and sector objectives through IDP Consultative Forums?</t>
  </si>
  <si>
    <t>Are the capital and operating budgets supported by procurement and risk management plans?</t>
  </si>
  <si>
    <t>Are the rates and tariffs based on scientific methods/ models, taking into consideration cost reflectiveness, market relatedness and affordability?</t>
  </si>
  <si>
    <t>Municipalities must develop scientific methods of determining own revenue based on source of revenue, market related tariffs, affordability to community and relevant regulations.</t>
  </si>
  <si>
    <t>Municipalities must perform proper planning for both capital and operating expenditure that includes procurement plans  and risk management plans.</t>
  </si>
  <si>
    <t>Both the capital and operating budgets may be under spent if not accompanied by procurement and risk management plans.</t>
  </si>
  <si>
    <t>The budget may not be adequately funded.</t>
  </si>
  <si>
    <t>Budgeted revenue must be based on secured, committed and/ or gazetted funds.</t>
  </si>
  <si>
    <t>Revenue that is not secured, committed or gazetted may not be realised.</t>
  </si>
  <si>
    <t>The municipality must apply for exemption from the Bargaining Council agreements where the increases are not affordable.</t>
  </si>
  <si>
    <t>Salary agreements may not be affordable to the municipality, thus leading to financial distress.</t>
  </si>
  <si>
    <r>
      <t>The municipality may experience financial distress in case of unde</t>
    </r>
    <r>
      <rPr>
        <sz val="11"/>
        <rFont val="Calibri"/>
        <family val="2"/>
      </rPr>
      <t>r collection of revenue.</t>
    </r>
  </si>
  <si>
    <r>
      <t xml:space="preserve">The municipality should </t>
    </r>
    <r>
      <rPr>
        <sz val="11"/>
        <rFont val="Calibri"/>
        <family val="2"/>
      </rPr>
      <t>build</t>
    </r>
    <r>
      <rPr>
        <b/>
        <sz val="11"/>
        <rFont val="Calibri"/>
        <family val="2"/>
      </rPr>
      <t xml:space="preserve"> sufficient cash reserves</t>
    </r>
    <r>
      <rPr>
        <sz val="11"/>
        <rFont val="Calibri"/>
        <family val="2"/>
      </rPr>
      <t xml:space="preserve"> budget for cash coverage of at least 3 months to provide a cushion in case of under collection.</t>
    </r>
  </si>
  <si>
    <r>
      <t xml:space="preserve">Determine the realistic revenue and expenditure estimates for the budget year and outer years, </t>
    </r>
    <r>
      <rPr>
        <sz val="11"/>
        <rFont val="Calibri"/>
        <family val="2"/>
      </rPr>
      <t>taking into account past  and current performance as well as future commitments.</t>
    </r>
  </si>
  <si>
    <t>Budgeted expenditure may not be aligned to realistic revenue estimates, resulting in unfunded budget.</t>
  </si>
  <si>
    <t>Capital expenditure may not be based on realistic capital revenue, resulting in a capital budget that cannot be implemented and compromising service delivery.</t>
  </si>
  <si>
    <r>
      <t xml:space="preserve">Develop a capital budget  based on realistic capital revenue </t>
    </r>
    <r>
      <rPr>
        <sz val="11"/>
        <rFont val="Calibri"/>
        <family val="2"/>
      </rPr>
      <t>which  is appropriately funded.</t>
    </r>
  </si>
  <si>
    <t>Split the budget between capital and operating components.</t>
  </si>
  <si>
    <t>The budget may not comply with MFMA.</t>
  </si>
  <si>
    <t>Have the revenue and expenditure estimates for the budget year been determined , as well as indicative estimates for the two outer years based on previous and current performance?</t>
  </si>
  <si>
    <t>Has a 3 year capital plan been produced based on own revenue estimates, borrowings as well as national, provincial and district allocations for local municipalities?</t>
  </si>
  <si>
    <t xml:space="preserve">MFMA Circular 10 and MFMA s18 and s19 </t>
  </si>
  <si>
    <t>By not generating revenue and cash to fund capital expenditure, service delivery objectives may not be met.</t>
  </si>
  <si>
    <t>Have the allocations from national and provincial governments been aligned to DoRA?</t>
  </si>
  <si>
    <t>The budgeted allocations must be in full agreement with DoRA allocations.</t>
  </si>
  <si>
    <t>Unaligned allocations may result in the budget not been appropriately funded.</t>
  </si>
  <si>
    <t>The budget without resolutions is illegal and the budget documentation may be incomplete.</t>
  </si>
  <si>
    <t>Budget may not be aligned to IDP and budget related policies.</t>
  </si>
  <si>
    <t>Make separate appropriation for each year in the case of multi year appropriations covering at least three years.</t>
  </si>
  <si>
    <r>
      <t xml:space="preserve">Complete </t>
    </r>
    <r>
      <rPr>
        <sz val="11"/>
        <rFont val="Calibri"/>
        <family val="2"/>
      </rPr>
      <t xml:space="preserve">all budget </t>
    </r>
    <r>
      <rPr>
        <sz val="11"/>
        <rFont val="Calibri"/>
        <family val="2"/>
        <scheme val="minor"/>
      </rPr>
      <t>tables and schedules and related narratives.</t>
    </r>
  </si>
  <si>
    <r>
      <t xml:space="preserve">Have all </t>
    </r>
    <r>
      <rPr>
        <sz val="11"/>
        <rFont val="Calibri"/>
        <family val="2"/>
      </rPr>
      <t xml:space="preserve">budget </t>
    </r>
    <r>
      <rPr>
        <sz val="11"/>
        <rFont val="Calibri"/>
        <family val="2"/>
        <scheme val="minor"/>
      </rPr>
      <t>tables and schedules as required by the Budget Regulations been properly completed and do the amounts in the tables agree with one another (refer to Batho Pele dummy budget)?</t>
    </r>
  </si>
  <si>
    <t>Revenue and expenditure for next year's budget may be inconsistent with past and current performance.</t>
  </si>
  <si>
    <t>Assess past and current performance when preparing next year's budget to identify patterns and inconsistencies.</t>
  </si>
  <si>
    <t>Make provisions for social package in the tabled budget.</t>
  </si>
  <si>
    <t>Budget may not be responsive if no public hearings are held to obtain community inputs.</t>
  </si>
  <si>
    <t>Council must obtain the views of the community, National Treasury &amp; Provincial Treasuries, and sector departments, after tabling.</t>
  </si>
  <si>
    <t>Mayor table to Council budget for approval at least 30 days before start of new budget year. If approval is not obtained, process must be repeated within every seven days until approval is obtained.</t>
  </si>
  <si>
    <t>Has a Funding Compliance test been done on the budget to ensure that it is credible and fully funded?</t>
  </si>
  <si>
    <t>Is the budget documentation in line with the Budget regulations. (Use the dummy budget guide available on NT website)?</t>
  </si>
  <si>
    <t>If the funding compliance test is not conducted on the budget, the budget may not be fully funded.</t>
  </si>
  <si>
    <t>Budget documentation may not facilitate transparency and accountability through certification by the Accounting Officer.</t>
  </si>
  <si>
    <t>Follow the budget regulations when submitting the budget documentation for approval, with signed certification by the Accounting Officer.</t>
  </si>
  <si>
    <t>Finalisation of Plans to Implement the Budget</t>
  </si>
  <si>
    <t>Does the SDBIP reflect monthly projections of revenue and expenditure by vote and quarterly projections of measurable indicators and service delivery targets?</t>
  </si>
  <si>
    <t>Conclude the performance agreement between Mayor and Municipal Manager, and between Municipal Manager and Managers directly accountable to the Municipal Manager within one month after the beginning of the financial year, or within 14 days after approval of the budget, whichever comes first.</t>
  </si>
  <si>
    <t>Performance and service delivery targets in the budget may not be achieved if not subject to measurement.</t>
  </si>
  <si>
    <t>Non existence of performance agreements result in senior managers not been held accountable.</t>
  </si>
  <si>
    <t>Has the adjustment budget been tabled on or before 28 February?</t>
  </si>
  <si>
    <t>Is the adjustment budget in the format required by Schedule B of the Budget Regulations?</t>
  </si>
  <si>
    <t>Has a Funding Compliance test been done on the adjustment budget to ensure that it is credible and fully funded?</t>
  </si>
  <si>
    <t>Adjustments Budget</t>
  </si>
  <si>
    <t>Were the SDBIPs (and performance agreements) adjusted after the adjustment budget was prepared?</t>
  </si>
  <si>
    <t>Have the adjustment budget and revised SDBIPs been submitted to NT and PTs in electronic and printed formats within 10 days after approval?</t>
  </si>
  <si>
    <t>The measurable performance indicators and service delivery targets may not be aligned to the adjustment budget.</t>
  </si>
  <si>
    <t>Prepare and submit and adjustment budget to council for approval after the mid year (s72) report was prepared and submitted to Mayor, NT and PT.</t>
  </si>
  <si>
    <t>Adjust the SDBIPs and performance agreements in line with the adjustment budget to effect that adjustment budget.</t>
  </si>
  <si>
    <t>Conduct the funding compliance test on the adjustment budget before approval.</t>
  </si>
  <si>
    <t>Follow the (adjustment) budget regulations when submitting the (adjustment) budget documentation for approval, with signed certification by the Accounting Officer.</t>
  </si>
  <si>
    <t>If the funding compliance test is not conducted on the adjustment budget, the adjustment budget may not be fully funded.</t>
  </si>
  <si>
    <t>The mid year assessment report may not be linked to the monthly budget statements and municipal SDBIP.</t>
  </si>
  <si>
    <t>Does the mid year assessment report take into consideration the monthly budget statements, the performance indicators and service delivery targets in the SDBIP?</t>
  </si>
  <si>
    <t>Budget Office Institutional Arrangements (BTO)</t>
  </si>
  <si>
    <t>MFMA s83 &amp; Minimum Competency Regulations</t>
  </si>
  <si>
    <t>Incompetent staff performing financial management functions in the municipality.</t>
  </si>
  <si>
    <t>Delegation might not be enforceable.</t>
  </si>
  <si>
    <t>Absence of delegations may result in non accountability and compromise administrative and operational efficiency, as well and absence of checks and balances.</t>
  </si>
  <si>
    <t>Functions might not be carried out effectively.</t>
  </si>
  <si>
    <t>Financial controls should incorporate, where relevant, the following:
- approval &amp; authorisation of transactions,
- Timely reconciliation of balances,
- Review of reconciliations,
- production &amp; review of exception reports,
- segregation of duties, and
- Restricted access to financial management systems &amp; data.</t>
  </si>
  <si>
    <t>Have all recommendations by internal &amp; external audit, made within the past 12 months, to address identified weaknesses in internal controls &amp; systems been implemented?</t>
  </si>
  <si>
    <t>CFO Handbook for Municipalities - Part I - NT</t>
  </si>
  <si>
    <t>MFMA s83 and 
Minimum Competency Regulations</t>
  </si>
  <si>
    <t>MFMA s81(1)(d) and s78(1)(a)</t>
  </si>
  <si>
    <t>MFMA s81(1)(d) and s78(1)(g)</t>
  </si>
  <si>
    <t>MFMA s79(1)(a) and s82</t>
  </si>
  <si>
    <t>MFMA s79(3)(a) and s82(3)(a)</t>
  </si>
  <si>
    <t>MFMA s79 and s82</t>
  </si>
  <si>
    <t>MFMA s79(3)(b) and s84</t>
  </si>
  <si>
    <t>MFMA s82(2) and s86</t>
  </si>
  <si>
    <t>Role of Chief Financial Officer</t>
  </si>
  <si>
    <t>MFMA s7</t>
  </si>
  <si>
    <t>Are the bank accounts;  
- in the name (and consistent with the name)  of the municipality
- not abroad
- with an institution registered as a bank in terms of the Banks Act?</t>
  </si>
  <si>
    <t>MFMA s8(1)</t>
  </si>
  <si>
    <t>MFMA s8(2)(a)</t>
  </si>
  <si>
    <t>MFMA s8(2)(b)</t>
  </si>
  <si>
    <t>MFMA s8(2)(c)</t>
  </si>
  <si>
    <t>MFMA s8(2)(d)</t>
  </si>
  <si>
    <t>MFMA s8(4)</t>
  </si>
  <si>
    <t>MFMA s10(2)</t>
  </si>
  <si>
    <t>MFMA s11(1)</t>
  </si>
  <si>
    <t>MFMA s11(1)(a), (b) and (c)</t>
  </si>
  <si>
    <t>MFMA s11(1)(d) and s12(1)</t>
  </si>
  <si>
    <t>MFMA s11(1)(d) and s12(4)</t>
  </si>
  <si>
    <t>MFMA s11(1)(e), (f), (g), (h) and (i), s13 and s31</t>
  </si>
  <si>
    <t>Cash Management</t>
  </si>
  <si>
    <t>Failure to reconcile all income received may result in loss or misallocation of income and open up potential for mismanagement and fraud.</t>
  </si>
  <si>
    <t>Failure to appoint a Revenue Supervisor reduces accountability of the critical revenue collections functions within municipality.</t>
  </si>
  <si>
    <t>Failure to implement appropriate control systems open up potential for financial mismanagement of income and expenditure and fraud.</t>
  </si>
  <si>
    <t>Payments by cheque increase costs and the chance of fraud.</t>
  </si>
  <si>
    <t>Cheque payments should be minimised and should be the exception.</t>
  </si>
  <si>
    <t>Post dated cheques should be entered in a register when received.</t>
  </si>
  <si>
    <t>Regular checks should be done by a supervisor to ensure prompt receipting of post dated cheques.</t>
  </si>
  <si>
    <t>Irregular and fruitless &amp; wasteful expenditure may be incorrectly handled.</t>
  </si>
  <si>
    <t>A creditors clerk should prepare a documents payment voucher (DPV),  attach the matched invoices, orders and delivery notes and sign the DPV to confirm checking receipt, amounts and correct vote allocations.</t>
  </si>
  <si>
    <t xml:space="preserve">Annual check to verify if VAT is paid on the "Payments basis" and not the "Invoice Basis".
</t>
  </si>
  <si>
    <t>The person capturing invoices should check VAT allocations on each invoice.</t>
  </si>
  <si>
    <t>Appropriate result might not be achieved.</t>
  </si>
  <si>
    <r>
      <t>Ensure that:</t>
    </r>
    <r>
      <rPr>
        <sz val="11"/>
        <color indexed="8"/>
        <rFont val="Calibri"/>
        <family val="2"/>
        <scheme val="minor"/>
      </rPr>
      <t xml:space="preserve"> 
</t>
    </r>
    <r>
      <rPr>
        <sz val="11"/>
        <color theme="1"/>
        <rFont val="Calibri"/>
        <family val="2"/>
        <scheme val="minor"/>
      </rPr>
      <t>- Appropriate staff are designated to operate such system;
- Such staff are properly trained for that purpose;
- Appropriate controls are applied in order to provide for proper reporting on the system.</t>
    </r>
  </si>
  <si>
    <t>Is all the money owing by the municipality paid within 30 days of receiving the relevant invoice or statement, unless prescribed otherwise for certain categories of expenditure?</t>
  </si>
  <si>
    <t>Expenditure may not be authorised.</t>
  </si>
  <si>
    <t>Goods and services may not be received for payments made;
Payments may result in Unauthorised, Irregular and Fruitless &amp; Wasteful expenditure.
Supporting documents may not be safeguarded for audit purposes.</t>
  </si>
  <si>
    <t xml:space="preserve">The Supply Chain Management policy to be approved and reviewed annually.
Prescribe such procedures necessary to supplement managing the supply chain management function in the required manner; and
Ensure that appropriate staff are designated to implement the policy and procedures.
</t>
  </si>
  <si>
    <t>Is the municipality's available working capital managed effectively and economically in terms of the prescribed cash management and investment framework?</t>
  </si>
  <si>
    <t>May result in overspending of the municipality's budget &amp;/or the bank accounts being overdrawn.</t>
  </si>
  <si>
    <t>An approved Banking, Cash Management and Investment Policy which deals with the management of working capital in accordance with the relevant regulations.
Ensure that appropriate staff are designated to implement such policy and procedures.</t>
  </si>
  <si>
    <t>MFMA s65(2)(e)</t>
  </si>
  <si>
    <t>MFMA s29</t>
  </si>
  <si>
    <t>MFMA s65(2)(j)</t>
  </si>
  <si>
    <t>MFMA s65(2)(g) and s44</t>
  </si>
  <si>
    <t>MFMA s65(2)(d) and s173((1)(a)(i)</t>
  </si>
  <si>
    <t>MFMA s65(2)(h) and s70</t>
  </si>
  <si>
    <t>MFMA s65(2)(i) and s173(1)(a)(ii)</t>
  </si>
  <si>
    <t>MFMA s65(2)(b) and s173(1)(a)(i)</t>
  </si>
  <si>
    <t>MFMA s65(2)(a) and s173(1)(a)(i)</t>
  </si>
  <si>
    <t>Unauthorised, Irregular and Fruitless and Wasteful Expenditure</t>
  </si>
  <si>
    <t>Risk management may not be done in a structured way.</t>
  </si>
  <si>
    <t>Awareness and skill is not transferred to key officials to successfully perform the activities required.</t>
  </si>
  <si>
    <t>Risks may not be focused on as a priority.</t>
  </si>
  <si>
    <t>Risk management functions may not be effective.</t>
  </si>
  <si>
    <t>Risk awareness may not be ensured.</t>
  </si>
  <si>
    <t>Risks awareness may not be ensured.</t>
  </si>
  <si>
    <t>Risk implementation strategy may not be relevant or aligned to the core risks of the municipality.</t>
  </si>
  <si>
    <t>Determine owners per sub risk register. Define the role of owners and communicate this role to the owners and taken up in their job descriptions.</t>
  </si>
  <si>
    <t>Develop action plans to address key risks. Monitor implementation of action plans.</t>
  </si>
  <si>
    <t>Risk register may not be updated.</t>
  </si>
  <si>
    <r>
      <t xml:space="preserve">An official should be assigned the responsibility to reconcile the </t>
    </r>
    <r>
      <rPr>
        <i/>
        <sz val="11"/>
        <rFont val="Calibri"/>
        <family val="2"/>
        <scheme val="minor"/>
      </rPr>
      <t xml:space="preserve">Valuation Roll </t>
    </r>
    <r>
      <rPr>
        <sz val="11"/>
        <rFont val="Calibri"/>
        <family val="2"/>
        <scheme val="minor"/>
      </rPr>
      <t>to the property values on the financial system each month</t>
    </r>
    <r>
      <rPr>
        <i/>
        <sz val="11"/>
        <rFont val="Calibri"/>
        <family val="2"/>
        <scheme val="minor"/>
      </rPr>
      <t>.</t>
    </r>
  </si>
  <si>
    <r>
      <t>Is the Valuation roll reconciled to the "</t>
    </r>
    <r>
      <rPr>
        <i/>
        <sz val="11"/>
        <rFont val="Calibri"/>
        <family val="2"/>
        <scheme val="minor"/>
      </rPr>
      <t>financial system</t>
    </r>
    <r>
      <rPr>
        <sz val="11"/>
        <rFont val="Calibri"/>
        <family val="2"/>
        <scheme val="minor"/>
      </rPr>
      <t>" property valuations monthly.</t>
    </r>
  </si>
  <si>
    <t>Revenue not at anticipated levels.</t>
  </si>
  <si>
    <t>Ensure that comprehensive statements are issued in accordance with dates established in a pre-determined timetable.</t>
  </si>
  <si>
    <t>Chargeable services may be incorrectly priced.</t>
  </si>
  <si>
    <t>Loss of potential income.</t>
  </si>
  <si>
    <t>Are water and electricity tariffs revised on an annual basis for timeous incorporation in the annual budget?</t>
  </si>
  <si>
    <t xml:space="preserve">Is directly measurable consumption of water and electricity effectively metered and are procedures in place to ensure that meters are correctly read on a regular, scheduled basis? </t>
  </si>
  <si>
    <t>Are effective water and electricity data-capture and verification procedures in existence?</t>
  </si>
  <si>
    <t>Information re the consumer, the serial number and make of the meter and the date of installation are required to link to the Debtors account in the data-base(and the route sheet).</t>
  </si>
  <si>
    <t xml:space="preserve">Have comprehensive procedures been developed and effectively introduced to ensure all inclusive, correct and timely billing of the services generated and supplied by the Water and Electricity divisions? </t>
  </si>
  <si>
    <t>Inappropriate, administratively costly charge out procedures applied.</t>
  </si>
  <si>
    <t>Have the various methods of charging out for the various sewerage services been reviewed and appropriate bases adopted and effectively implemented?</t>
  </si>
  <si>
    <t>Under-or delayed billing of sewerage services.</t>
  </si>
  <si>
    <t>Are procedures in place to ensure that all users of the sewerage services are appropriately identified on a monthly basis and that a procedure exists to ensure that all information relating to consumer consumption is correctly and timeously furnished to the Billing division for processing?</t>
  </si>
  <si>
    <t>Develop, implement and enforce procedures. Monitor adherence. Ensure that details relating to the provision of services to consumers are correctly and timeously furnished to the Billing division.</t>
  </si>
  <si>
    <t>Non-or delayed billing of interest due on overdue accounts.</t>
  </si>
  <si>
    <t>Ensure that changes in tariffs are timeously and correctly introduced into the billing system.</t>
  </si>
  <si>
    <t>Billing of incorrect amounts and associated costs involved in corrections.</t>
  </si>
  <si>
    <t>Lack of tools to enable focussed management monitoring.</t>
  </si>
  <si>
    <t xml:space="preserve">Are appropriate validation processes applied prior to finalisation of the billing runs to highlight for review any evidently materially incorrect data? </t>
  </si>
  <si>
    <t>Are effective management reports automatically generated and logically distributed on a regular basis?</t>
  </si>
  <si>
    <t>Maintain comprehensive records.</t>
  </si>
  <si>
    <t>Establish and comply with statement preparation and despatch dates.</t>
  </si>
  <si>
    <t>Non-compliance with policies and by-laws. Ineffective use of tools to assist in expediting settlement.</t>
  </si>
  <si>
    <t>Rules to be established which dictate the allocation of payments to enable effective use of cut-off procedures to be applied.</t>
  </si>
  <si>
    <t>All receipts to be correctly allocated and banked intact on a daily basis.</t>
  </si>
  <si>
    <t xml:space="preserve"> Is interest charged on outstanding municipal services accounts and reconciled to the general ledger on a monthly basis?</t>
  </si>
  <si>
    <t>Inappropriate values reflected in respect of debtors. Possible impact on the rating of the audit report.</t>
  </si>
  <si>
    <t>Cash is misappropriated.</t>
  </si>
  <si>
    <t>All bank reconciliations are prepared and subsequently reviewed by an independent official in a supervisory capacity at least on a monthly basis.</t>
  </si>
  <si>
    <t xml:space="preserve">Are all bank reconciliations prepared and reviewed by an independent official  at least on a monthly basis?
</t>
  </si>
  <si>
    <t>The details and extent of subsidisation should be comprehensively addressed in the tariff and indigent policies and procedures.</t>
  </si>
  <si>
    <t>Lack of a tool to enable a clear understanding of the operational issues pertaining to the implementation of the Indigent Policy.</t>
  </si>
  <si>
    <t>Does the Indigent Management Policy and/or Procedures  give direction to the allocation of the Equitable Share and direct the associated accounting treatment?</t>
  </si>
  <si>
    <t>Are regular risk assessments  performed for this function?</t>
  </si>
  <si>
    <t>Other Revenue</t>
  </si>
  <si>
    <t>Debtors and Credit Control</t>
  </si>
  <si>
    <t>Municipal Structures Act</t>
  </si>
  <si>
    <t>MFMA s83</t>
  </si>
  <si>
    <t xml:space="preserve">MFMA s71(1) and (5) </t>
  </si>
  <si>
    <t xml:space="preserve">MFMA s71 </t>
  </si>
  <si>
    <t>MFMA s67(1)</t>
  </si>
  <si>
    <t xml:space="preserve">MFMA s67 </t>
  </si>
  <si>
    <t>Transfer Payments</t>
  </si>
  <si>
    <t>Grants Reporting</t>
  </si>
  <si>
    <t>Grants Received</t>
  </si>
  <si>
    <t>Officials should be skilled, competent staff with local government experience.</t>
  </si>
  <si>
    <t>Standard format of Grants register with details of transferring department, amounts and payment schedules reconciled monthly with SDBIP.</t>
  </si>
  <si>
    <t>Projects will not be properly planned nor implemented.</t>
  </si>
  <si>
    <t>Conditional allocations may have to be repaid.</t>
  </si>
  <si>
    <t>Available funding could be lost to the municipality.</t>
  </si>
  <si>
    <t>Ensure all business plans and implementation plans are fully aligned or contained in the SCM Implementation Plan and the SDBIP.</t>
  </si>
  <si>
    <t>Inaccurate data could be captured on interface activities.</t>
  </si>
  <si>
    <t>Inaccurate, incomplete, or unverified information utilised  for decision making at the Municipal Council and other stakeholders will lead to incorrect decisions being taken.</t>
  </si>
  <si>
    <t>Council may not be informed with the situation regarding grants.</t>
  </si>
  <si>
    <t>Interest and revenue may be incorrectly reported.</t>
  </si>
  <si>
    <t xml:space="preserve">Input VAT on Conditional Grant expenditure may be incorrectly reported. </t>
  </si>
  <si>
    <t>Reclaimed VAT on Conditional grant expenditure must not be subject to any special conditions.</t>
  </si>
  <si>
    <t>Fraud, theft and financial mismanagement.</t>
  </si>
  <si>
    <t>Inaccurate timing of transfer payments will lead to service delivery objectives being hampered.</t>
  </si>
  <si>
    <t>Unsatisfactory transfer payment monitor process.</t>
  </si>
  <si>
    <t>Monthly reports on actual expenditure should be received.</t>
  </si>
  <si>
    <t>Develop, implement and maintain a transfer payment administration process. Authorise transfer payments.</t>
  </si>
  <si>
    <t>Required progress reports in terms of legal frameworks are not submitted.</t>
  </si>
  <si>
    <t>Transfers may not be used for intended purposes.</t>
  </si>
  <si>
    <t>Litigation; Wasteful expenditure; Reputational loss.</t>
  </si>
  <si>
    <t>Litigation; Claims; Fines; Lawlessness; Communities exposed to toxicity.</t>
  </si>
  <si>
    <t>Un-coordinated handling of clients could lead to dissatisfaction and poor payments.</t>
  </si>
  <si>
    <t>Establish Policies and By-Laws.</t>
  </si>
  <si>
    <t>Does the municipality have a Customer Care/complaints policy and Procedures?</t>
  </si>
  <si>
    <t>Establish all customer related Policies and procedures.</t>
  </si>
  <si>
    <t>Establish a strategy and policies.</t>
  </si>
  <si>
    <t>Establish and maintain an incident and Safety register.</t>
  </si>
  <si>
    <t>Un-coordinated handling of complaints could lead to dissatisfaction and poor payments.</t>
  </si>
  <si>
    <t>Establish Complaints Register and Procedures to resolve them</t>
  </si>
  <si>
    <t xml:space="preserve">MFMA s1 </t>
  </si>
  <si>
    <t>MFMA s45(1)</t>
  </si>
  <si>
    <t>MFMA s45(2)</t>
  </si>
  <si>
    <t>MFMA s45(3)</t>
  </si>
  <si>
    <t>MFMA s45(4)</t>
  </si>
  <si>
    <t>MFMA s46(3)(a)</t>
  </si>
  <si>
    <t>MFMA s46(5)</t>
  </si>
  <si>
    <t>MFMA s46(6)</t>
  </si>
  <si>
    <t>MFMA s47</t>
  </si>
  <si>
    <t>MFMA Circular 51 and DoRA s8(a)</t>
  </si>
  <si>
    <t>MFMA s48(2)(a)</t>
  </si>
  <si>
    <t>Raising of Loans</t>
  </si>
  <si>
    <t>Incorrect procedures followed.</t>
  </si>
  <si>
    <t>Exception reports should be available to identify where orders are split.</t>
  </si>
  <si>
    <t>A "Request for Procurement" Register that is used as a tool to monitor and evaluate the procurement process for each requirement should be in place.</t>
  </si>
  <si>
    <t>Original valid SARS tax clearance certificates must accompany all written quotations or bids for the provision of goods and services.</t>
  </si>
  <si>
    <t>Consultants may be appointed that will not be in the best interest of the municipality.</t>
  </si>
  <si>
    <t>Procurement may not be transparent and fair.</t>
  </si>
  <si>
    <t>Procurement may not be transparent, fair and competitive.</t>
  </si>
  <si>
    <t>Ineffective stores management</t>
  </si>
  <si>
    <t>Complaints and grievances will not be followed up.</t>
  </si>
  <si>
    <t>A Complaints and Grievance register for all disputes, objections, complaints and queries relating to SCM processes must be used and monitored.</t>
  </si>
  <si>
    <t>An independent and impartial person not directly involved in the supply chain management process should be appointed to resolve any disputes, to deal with objections, complaints or queries.
 Monthly progress reports must be submitted to the municipal manager.</t>
  </si>
  <si>
    <t>Persons aggrieved by decisions or actions taken by the municipality should have 14 days from the date of the decision, to submit a written objection or complaint.</t>
  </si>
  <si>
    <t>Political interference and municipal manager cannot be held accountable.</t>
  </si>
  <si>
    <t>Councillors must be excluded from bid committees or any other committee evaluating or approving tenders, quotations, contracts or other bids.</t>
  </si>
  <si>
    <t>Disputes, objections, complaints and queries may be delayed.</t>
  </si>
  <si>
    <t>Ethical standards not maintained.</t>
  </si>
  <si>
    <t>The SCM policy should outline a code of ethical standards and should be enforced.</t>
  </si>
  <si>
    <t>Contracts should be managed throughout the Contract life Cycle so as to maximise value for money through;
- Identifying and maximising opportunities;
- maximising revenue and minimising costs through efficient operations;
- Minimising risk;
- Ensuring compliance with policies, procedures, regulations as well as terms and conditions; and
- monitoring and evaluating performance of the parties to the contract.</t>
  </si>
  <si>
    <t>A signed service level agreement (SLA) should be drafted in writing after the selection of service providers stipulating the terms and conditions of the contract or agreement.
Provisions providing for the termination of the contract or agreement in the case of non- or under- performance and dispute resolution mechanisms to settle disputes between the parties should be included.</t>
  </si>
  <si>
    <t>Contractor performance not monitored.</t>
  </si>
  <si>
    <t>Payments should be linked to delivery of outputs.</t>
  </si>
  <si>
    <t>Does the municipality have sufficient expertise in purchasing and negotiating contracts to secure value for money.</t>
  </si>
  <si>
    <t>Are opportunities taken to aggregate purchases to access better terms?</t>
  </si>
  <si>
    <t>Monthly continuous inventory physical counts and a complete stock count at year end should be done, compared to records.
The inventory subsidiary system balance should be reconciled to the general ledger control account each month.</t>
  </si>
  <si>
    <t>Are back-office processes for ordering, receipting and generating payment designed to minimise manual handling of invoices through effective IT systems?</t>
  </si>
  <si>
    <t>Back-office processes for ordering, receipting and generating payments should be designed to minimise manual handling of invoices through effective IT systems.</t>
  </si>
  <si>
    <t>The SCM unit should be responsible for succession planning by initiating a new bidding process if and when required after establishing and confirming whether or not there is an on-going need for the continued procurement of goods and services.</t>
  </si>
  <si>
    <t>Is there compliance with Health and safety regulations?</t>
  </si>
  <si>
    <t>Costly accidents may occur.</t>
  </si>
  <si>
    <t xml:space="preserve">Particular care should be followed with the storage of flammables, poison and explosives.
Regular and active Safety Committee meetings should be encouraged. </t>
  </si>
  <si>
    <t>Risks will not be identified nor mitigated.</t>
  </si>
  <si>
    <t>Risk assessments should be regularly performed.</t>
  </si>
  <si>
    <t>SCM unit not able to offer appropriate support .</t>
  </si>
  <si>
    <t>Inappropriate appointments.</t>
  </si>
  <si>
    <t>Abuse of the SCM system.</t>
  </si>
  <si>
    <t>Fraud and corruption.</t>
  </si>
  <si>
    <t>Inferior products at higher cost.</t>
  </si>
  <si>
    <t>Inadequate monitoring.</t>
  </si>
  <si>
    <t>Requirements of the IDP and SDBIP will not be achieved.</t>
  </si>
  <si>
    <t>Use of limited suppliers.</t>
  </si>
  <si>
    <t>To ensure that an award has not been made to a person who is in the service of the state MBD 4 "Declaration of Interest " form must be completed.</t>
  </si>
  <si>
    <t>Abuse of the SCM process.</t>
  </si>
  <si>
    <t>Important information and/or declarations omitted.</t>
  </si>
  <si>
    <t>Awards may be made to persons or organisations that do not have clean records with SARS.</t>
  </si>
  <si>
    <t>Lack of transparency when adjudicating of bids.</t>
  </si>
  <si>
    <t>The awarding of bids can be challenged.</t>
  </si>
  <si>
    <t xml:space="preserve">Consultancy services must be procured through competitive bids if the duration period exceeds one year or the value exceeds R200 000. </t>
  </si>
  <si>
    <t xml:space="preserve">Are consultancy services procured through competitive bids if the duration period exceeds one year or the value exceeds R200 000? </t>
  </si>
  <si>
    <t>value for money on purchases compromised.</t>
  </si>
  <si>
    <t>Economies of scale not achieved.</t>
  </si>
  <si>
    <t>Inventory figures inaccurate.</t>
  </si>
  <si>
    <t>Excessive delays.</t>
  </si>
  <si>
    <t>No succession planning.</t>
  </si>
  <si>
    <t xml:space="preserve">All tenders  for every project consisting of a single construction works contract, above R200 000, must be advertised on the CIDB's website and registered in the CIDB register of projects. </t>
  </si>
  <si>
    <t xml:space="preserve">Formal written quotes are required between R30 000 and R200 000 and must be advertised on the municipality's website and notice boards for seven days. </t>
  </si>
  <si>
    <t>Logistics and Disposal Management</t>
  </si>
  <si>
    <t xml:space="preserve">The SCM unit should apply strategic sourcing principles to determine the optimum manner in which to acquire the required goods, works or services.
- conducting an industry and market analysis and price of the required goods and services;
- confirm sufficient funds have been allocated;
- consider the optimum method of procurement (price quotation, advertised competitive bid, term contracts or ad hoc contracts);
- the frequency of the requirements;
- Cost effectiveness of having available at stores and levels;
- lead times. </t>
  </si>
  <si>
    <t>MFMA Circular 62</t>
  </si>
  <si>
    <t>Contract and Performance Management</t>
  </si>
  <si>
    <t>SCM Regulations s5(2)</t>
  </si>
  <si>
    <t>Are there schedules for taking and logging backups in accordance with established policies and procedures?</t>
  </si>
  <si>
    <t>Has an IT Strategic Committee been established, that provides strategic direction to management relative to IT and ensuring that the strategy and objectives are cascaded into business units and IT functions, and that confidence and trust are developed between the business and IT?</t>
  </si>
  <si>
    <t>A process for continuously monitoring the performance and capacity of IT resources should be in place. Maintain and tune current performance within IT and address such issues as resilience, contingency, current and projected workloads, storage plans, and resource acquisition. Ensure that vendors report delivered service availability to the business, as required by the SLAs.</t>
  </si>
  <si>
    <t>ICT Governance and Service Continuity</t>
  </si>
  <si>
    <t>Data Centre and Environmental Controls</t>
  </si>
  <si>
    <t>Security</t>
  </si>
  <si>
    <t>Facilities and Environmental Control</t>
  </si>
  <si>
    <t>Without a documented and implemented physical access and environmental control policy in place the municipality, might be at risk of threats to physical security not being identified and increased vulnerability to security risks and environmental exposures.</t>
  </si>
  <si>
    <t>Without a documented and approved patch management procedure for the municipality, might result in inappropriate resource allocation, changes not being tracked, insufficient control over emergency patches/changes and increased likelihood of unauthorised changes being introduced to key business systems.</t>
  </si>
  <si>
    <t>A formal Project Management Framework should be implemented that addresses the initiation, approval, planning, execution, communication, and monitoring of IT projects. The framework should include a change management process for recording, evaluating, communicating and authorising changes to the project scope, project requirements or system design. 
(Refer Note 2)</t>
  </si>
  <si>
    <r>
      <t xml:space="preserve">System performance reports not being monitored and reported to management, might result in </t>
    </r>
    <r>
      <rPr>
        <sz val="11"/>
        <color theme="1"/>
        <rFont val="Calibri"/>
        <family val="2"/>
        <scheme val="minor"/>
      </rPr>
      <t>deviations not being identified in a timely manner, thus impacting the service quality.</t>
    </r>
  </si>
  <si>
    <r>
      <t xml:space="preserve">Without a formal documented access request form completed for access to the IT facility, might result in </t>
    </r>
    <r>
      <rPr>
        <sz val="11"/>
        <color theme="1"/>
        <rFont val="Calibri"/>
        <family val="2"/>
        <scheme val="minor"/>
      </rPr>
      <t>visitors gaining unauthorised access to IT equipment or information and unauthorised entry to secure areas which contain critical information.</t>
    </r>
  </si>
  <si>
    <t>Poor ICT planning.</t>
  </si>
  <si>
    <t>Business continuity may not be ensured or at a high cost.</t>
  </si>
  <si>
    <t>HR support service may not be effective.</t>
  </si>
  <si>
    <t>Demotivated staff.</t>
  </si>
  <si>
    <t>Capacitated HR structure may not be ensured.</t>
  </si>
  <si>
    <t>Incomplete and inaccurate HR management information.</t>
  </si>
  <si>
    <t>Inappropriate staff appointments.</t>
  </si>
  <si>
    <t>All requests for recruitment should originate from the division making the request;
- Must be in writing,
- signed by the delegated official and countersigned by the divisional head,
- Confirmation that the post is on the organisational structure, funded and budgeted, 
- the main objectives of the post and the inherent requirements.</t>
  </si>
  <si>
    <t>Business continuity may not be ensured.</t>
  </si>
  <si>
    <t>A folder should be opened for each employee.</t>
  </si>
  <si>
    <t>Lack of completeness and validity of the HR system could lead to new employees not being compensated on time, and/or being over-/under-compensated, which may lead to irregular expenditure and audit qualification.</t>
  </si>
  <si>
    <t>Disclosure of key information may lead to reputation damage and possible liability.</t>
  </si>
  <si>
    <t>Employee contracts may not be operational.</t>
  </si>
  <si>
    <t>Skills development may not be ensure.</t>
  </si>
  <si>
    <t>May lead to under- or over-expenditure not timely detected.</t>
  </si>
  <si>
    <t>Irregular expenditure.</t>
  </si>
  <si>
    <t>Irregular expenditure may occur.</t>
  </si>
  <si>
    <t>May lead to litigation and conflict within the organisation.</t>
  </si>
  <si>
    <t>May lead to errors, omissions, delays and non-compliance.</t>
  </si>
  <si>
    <t>Labour Relations</t>
  </si>
  <si>
    <t>MFMA s62</t>
  </si>
  <si>
    <t>BORROWINGS</t>
  </si>
  <si>
    <t>GRANTS AND TRANSFERS</t>
  </si>
  <si>
    <t>Employee Benefits</t>
  </si>
  <si>
    <t>Agreements should be drafted, implemented and controlled with managers and supervisor ensuring that the municipality conforms to S10(1)(a) of Basic Conditions of Employment Act in that "An employer may not require or permit an employee to work overtime except in accordance with an agreement".</t>
  </si>
  <si>
    <t>Abuse of sick leave.</t>
  </si>
  <si>
    <t xml:space="preserve">Are monthly reconciliations performed for all payroll related control accounts and are the reconciliations independently reviewed and signed?
</t>
  </si>
  <si>
    <t xml:space="preserve">Is there a process in place to ensure that the annual returns to SARS are reconciled with the sum of monthly returns?
</t>
  </si>
  <si>
    <t xml:space="preserve">Is the amount of overtime to meet the deadlines closely monitored, ensuring that the overtime stipulations are adhered to? </t>
  </si>
  <si>
    <t>Payroll errors occur and are undetected.</t>
  </si>
  <si>
    <t>Working Hours, Overtime and Leave</t>
  </si>
  <si>
    <t>Centralized office for retention of records, with records management system appropriately staffed - register of legal documents with specific sections for private company and service utilities.</t>
  </si>
  <si>
    <t>Standard Operating Procedure developed to ensure all transactions relating to establishment of any entity are vetted by a legal section or firm on behalf of municipality and reviewed by MM.</t>
  </si>
  <si>
    <t>Standard Operating Procedure developed.</t>
  </si>
  <si>
    <t>Failure to table by the legislated date will impact on compliance with other deadlines associated with the budget and reporting.</t>
  </si>
  <si>
    <t>Failure to reconcile allocations between municipality and entity will result in non-credible and unbalanced municipal and entity budgets.</t>
  </si>
  <si>
    <t>Failure to involve stakeholders in the budget process will disenfranchise stakeholders in contravention of legislation.</t>
  </si>
  <si>
    <t>Failure to submit by the legislated date will impact on compliance with other deadlines associated with the budget and reporting.</t>
  </si>
  <si>
    <t>Submission of entity budget to be included as part of BIP and monitored by BSC.</t>
  </si>
  <si>
    <t>Consideration of municipal recommendations concerning the entity budget to be included as part of BIP and monitored by BSC.</t>
  </si>
  <si>
    <t>Approval of entity budget to be included as part of BIP and monitored by BSC.</t>
  </si>
  <si>
    <t>Entity budget to be reviewed by MM and CFO and process to be included as part of BIP and monitored by BSC.</t>
  </si>
  <si>
    <t>Failure to balance the budget, or to make consistent with SDAs or other agreements within municipal determinations will result in non-credible and unbalanced budgets and create inconsistency in implementation of municipal strategies.</t>
  </si>
  <si>
    <t>Failure to approve by the legislated date will impact on compliance with other deadlines associated with the budget and reporting.</t>
  </si>
  <si>
    <t>Failure to consider recommendations from the municipality may lead to inconsistency in implementation of municipal strategies contained in the IDP.</t>
  </si>
  <si>
    <t>Failure to transfer funds in accordance with any legal agreement will breach that agreement and legislation, potentially exposing either party to legal action.</t>
  </si>
  <si>
    <t>Failure to recognize and pay legal liabilities represents a breach of legislation, potentially exposing either party to legal action.</t>
  </si>
  <si>
    <t>Failure to provide bank account details to the municipality will undermine the municipality's ability to maintain effective governance over the entity's accounts.</t>
  </si>
  <si>
    <t>Failure to provide bank account details to the AG, NT and PT will undermine those organs of state's ability to maintain effective governance over the municipality's accounts.</t>
  </si>
  <si>
    <t>Failure to implement appropriate SCM systems will expose the municipality and entity to inconsistent dealings in its SCM, increasing the likelihood of fraud, corruption and other irregular practices and contravene the legislation.</t>
  </si>
  <si>
    <t>Entity to create Contract Management Unit and ensure technical staff are able to effectively project manage all contracts.</t>
  </si>
  <si>
    <t>Failure to properly administer entity contracts may lead to various poor practices, increasing the likelihood of fraud, corruption and other irregular practices and contravene the legislation.</t>
  </si>
  <si>
    <t>Failure for municipality to consider any borrowing limits may expose the municipality to additional, unfunded liabilities increasing the possibility of mismanagement of funds.</t>
  </si>
  <si>
    <t>Entity to work with credit providers to ensure third parties do not accept requests for new credit facilities or extensions for credit unless accompanied by an authority from the board.</t>
  </si>
  <si>
    <t>Municipality to work with credit providers to ensure third parties do not accept requests beyond predetermined borrowing limits unless accompanied by a resolution of the council.</t>
  </si>
  <si>
    <t>Failure to implement appropriate control systems open up potential for financial mismanagement of assets and liabilities.</t>
  </si>
  <si>
    <t>Failure to prevent foreign currency liability or risk exposes municipality and entity to greater control risk and contravenes the legislation.</t>
  </si>
  <si>
    <t>Failure to create appropriate delegations will lead to inefficient management and promote ineffective operations.</t>
  </si>
  <si>
    <t>Entity to develop Register of Delegations signed of by board.</t>
  </si>
  <si>
    <t>Board to ensure completion of annual report by entity, progress to be monitored by CEO.</t>
  </si>
  <si>
    <t>Failure to consider by the legislated date will impact on compliance with other deadlines associated with the budget and reporting.</t>
  </si>
  <si>
    <t>Municipal Oversight Committee (or its equivalent) to ensure consideration of annual report by entity, progress to be monitored by MM.</t>
  </si>
  <si>
    <t>Failure to address issues raised by the AG will result in financial mismanagement, and overall derogation of audit opinion.</t>
  </si>
  <si>
    <t>Failure to prepare by the legislated date will impact on compliance with other deadlines associated with the budget and reporting.</t>
  </si>
  <si>
    <t>Failure to fairly present the annual financial statements will result in financial mismanagement, and overall derogation of audit opinion.</t>
  </si>
  <si>
    <t>Board to ensure finalization of the monthly progress reports by entity, progress to be monitored by CEO.</t>
  </si>
  <si>
    <t>Failure to establish an effective, functional audit committee will result in financial mismanagement, and overall derogation of audit opinion.</t>
  </si>
  <si>
    <t>Failure to establish an effective internal audit unit with appropriate systems of internal control will result in financial mismanagement, and overall derogation of audit opinion.</t>
  </si>
  <si>
    <t>CEO to ensure development of internal audit unit and internal control systems.</t>
  </si>
  <si>
    <t>Board to ensure establishment of functional audit committee.</t>
  </si>
  <si>
    <t>Failure could jeopardize assets of municipality and will lead to legislative non-compliance.</t>
  </si>
  <si>
    <t>Failure could compromise municipal staff conditions or service and will lead to legislative non-compliance.</t>
  </si>
  <si>
    <t>Implementation of decisions to disestablish, liquidate or dispose of interests in entities should be managed by a team with representation from internal audit and legal counsel.</t>
  </si>
  <si>
    <t>Founding Documentation</t>
  </si>
  <si>
    <t>Financial Planning and Budgets</t>
  </si>
  <si>
    <t>Income and Expenditure Management</t>
  </si>
  <si>
    <t>Cash Management and Banking</t>
  </si>
  <si>
    <t>Supply Chain Management</t>
  </si>
  <si>
    <t>Investments and Borrowing</t>
  </si>
  <si>
    <t>Asset and Liability Management</t>
  </si>
  <si>
    <t>In-Year and Annual Reporting</t>
  </si>
  <si>
    <t>Audit Committee and Internal Audit Unit</t>
  </si>
  <si>
    <t>Disestablishment, Liquidation or Disposal of Interests in Entities</t>
  </si>
  <si>
    <t>Governance Processes</t>
  </si>
  <si>
    <t>Detailed PPP feasibility study.</t>
  </si>
  <si>
    <t>Appoint a project officer,
notify National Treasury and Provincial Treasury and appoint a Transaction Advisor.</t>
  </si>
  <si>
    <t>Approach National Treasury's Project Development Facility:
1) The project must be registered with National Treasury,
2) A project officer with appropriate skills and experience must have been appointed, and
3) A Transaction Advisor must have been appointed.</t>
  </si>
  <si>
    <t>Review and decide on mechanism to provide a municipal service.
Assess service provision through internal mechanism
Notify local community.</t>
  </si>
  <si>
    <t>Does the public-private partnership agreement comply with the prescribe regulatory framework for public-private partnerships and include the following:
(a) Has the project been registered with National Treasury;
(b) Has a project officer with appropriate skills and experience been appointed; and
(c)  Has a Transaction Advisor been appointed?</t>
  </si>
  <si>
    <t>MFMA s120(1)</t>
  </si>
  <si>
    <t>MFMA s120(2)</t>
  </si>
  <si>
    <t>MFMA s120(3), MSA Chapter 8, MFMA Circular 37 and PPP Regulations</t>
  </si>
  <si>
    <t>If the public-private partnership agreement involves the provision of municipal services has the municipality:
(a) Given notice to the local community of its intention to look at an external mechanism to provide the service;
(b) Established a mechanism and programme for local community consultation and information dissemination and to make representation; and
(c) Advertised in the media?</t>
  </si>
  <si>
    <t>MFMA s120(4)</t>
  </si>
  <si>
    <t>MFMA s120(5)</t>
  </si>
  <si>
    <t xml:space="preserve">Did the feasibility study explain the capacity of the municipality to effectively monitor, manage and enforce the agreement? </t>
  </si>
  <si>
    <t>Projects may be delayed as the feasibility study was incomplete.</t>
  </si>
  <si>
    <t>Approach National Treasury to assist with the feasibility study.</t>
  </si>
  <si>
    <t>Approach National Treasury's Project Development Facility.</t>
  </si>
  <si>
    <t xml:space="preserve">The Transaction Advisor may not have been selected in accordance with Treasury Guidelines;
The Transaction Advisor could be at risk for not reaching financial closure;
The Transaction Advisors costs may not be proportional to project value; and
The project may not generate private sector capital investment.
</t>
  </si>
  <si>
    <t>MFMA Circular 37</t>
  </si>
  <si>
    <t>MFMA s120(6)</t>
  </si>
  <si>
    <t xml:space="preserve">After the feasibility study was completed, were the views and recommendations obtained from;
(i) the National Treasury;
(ii) the national department; and responsible for local government;
(iii) if the public-private partnership involved the provision of water, sanitation, electricity or any other service as prescribed , the responsible national department?
</t>
  </si>
  <si>
    <t>MFMA s120(7)</t>
  </si>
  <si>
    <t>The project can be delayed.</t>
  </si>
  <si>
    <t>Normal supply chain management procedures followed.</t>
  </si>
  <si>
    <t>PPP Agreement Management</t>
  </si>
  <si>
    <t>MPPP Regulations 5(1)</t>
  </si>
  <si>
    <t>MPPP Regulations 5(2)</t>
  </si>
  <si>
    <t>MPPP Regulations 6</t>
  </si>
  <si>
    <t>MPPP Regulations 7</t>
  </si>
  <si>
    <t>Did the municipality demonstrate that a public-private partnership agreement would:
(a) provide value for money to the municipality;
(b) be affordable for the municipality; and
(c) transfer appropriate technical, operational and financial risk to the private party?</t>
  </si>
  <si>
    <t xml:space="preserve">Does the municipality have HR policies that encompass recruitment, training, retention and performance management system (PMS)? </t>
  </si>
  <si>
    <t>Stakeholder</t>
  </si>
  <si>
    <t>Develop and maintain a change management strategy.</t>
  </si>
  <si>
    <t>Implement the internship programme in line with the FMG framework conditions.</t>
  </si>
  <si>
    <t>The FMG Framework conditions are not met.</t>
  </si>
  <si>
    <t>Municipality may receive an Audit qualification on the grant.</t>
  </si>
  <si>
    <t>Utilise the FMG grant in line with the set conditions.</t>
  </si>
  <si>
    <t>Municipality would not benefit from the grants issued by the LGSETA to support training and development.</t>
  </si>
  <si>
    <t>Is the municipality registered with SARS for Skills Development Levies?</t>
  </si>
  <si>
    <t>Limited career development and FM competencies will not improve.</t>
  </si>
  <si>
    <t>Total No. of questions not answered</t>
  </si>
  <si>
    <t>Total No. of questions answered 'Partial' without comments</t>
  </si>
  <si>
    <t>Annual Financial Statements</t>
  </si>
  <si>
    <t>Annual Reports</t>
  </si>
  <si>
    <t>Budget Management</t>
  </si>
  <si>
    <t>Asset Management</t>
  </si>
  <si>
    <t>Internal Audit</t>
  </si>
  <si>
    <t>Revenue Management</t>
  </si>
  <si>
    <t>Expenditure Management</t>
  </si>
  <si>
    <t>Liability Management</t>
  </si>
  <si>
    <t>Borrowing</t>
  </si>
  <si>
    <t>Information Technology</t>
  </si>
  <si>
    <t>Human Resources</t>
  </si>
  <si>
    <t>Capacity Building</t>
  </si>
  <si>
    <t>Public Private Partnerships</t>
  </si>
  <si>
    <t>Modules</t>
  </si>
  <si>
    <t>Budget and Treasury Office</t>
  </si>
  <si>
    <t>Bank, Cash and Investments</t>
  </si>
  <si>
    <t>Grants and Transfers</t>
  </si>
  <si>
    <t>Compensation of Employees</t>
  </si>
  <si>
    <t xml:space="preserve">Scoring </t>
  </si>
  <si>
    <t>a</t>
  </si>
  <si>
    <t>b</t>
  </si>
  <si>
    <t>c</t>
  </si>
  <si>
    <t>A response of "Yes" will score 3 points;</t>
  </si>
  <si>
    <t>A response of "No" will score 1 point.</t>
  </si>
  <si>
    <t>When a comment/explanation has been inserted, the comments block will clear to grey again.</t>
  </si>
  <si>
    <t>INSTRUCTIONS SHEET</t>
  </si>
  <si>
    <r>
      <t>v</t>
    </r>
    <r>
      <rPr>
        <sz val="12"/>
        <color theme="1"/>
        <rFont val="Times New Roman"/>
        <family val="1"/>
      </rPr>
      <t xml:space="preserve">  </t>
    </r>
  </si>
  <si>
    <t>BUDGET MANAGEMENT</t>
  </si>
  <si>
    <t>BANK, CASH AND INVESTMENTS</t>
  </si>
  <si>
    <t>1. The organogram should allow for adequate staff to prepare the annual financial statements.
2. Staff with the appropriate qualifications and experience should be appointed, particularly GRAP accounting standards and the accrual accounting concept.</t>
  </si>
  <si>
    <t>Are processes in place for the staff responsible for preparing the annual financial statements to remain abreast of GRAP developments?</t>
  </si>
  <si>
    <t>CFO of parent municipality to put systems in place to ensure:
- entity AFS are GRAP compliant and submitted on time
- GRAP compliant consolidated annual financial statements are prepared for the municipality and all entities controlled by the municipality.</t>
  </si>
  <si>
    <t>Have GRAP compliant consolidated annual financial statements been prepared where a municipality has sole control of a municipal entity, or which has effective control within the meaning of the Municipal Systems Act of a municipal entity which is a private company and submitted by 30September?</t>
  </si>
  <si>
    <r>
      <t xml:space="preserve">Did the municipality receive an </t>
    </r>
    <r>
      <rPr>
        <i/>
        <sz val="11"/>
        <rFont val="Calibri"/>
        <family val="2"/>
        <scheme val="minor"/>
      </rPr>
      <t>Unqualified</t>
    </r>
    <r>
      <rPr>
        <sz val="11"/>
        <rFont val="Calibri"/>
        <family val="2"/>
        <scheme val="minor"/>
      </rPr>
      <t xml:space="preserve"> audit opinion?</t>
    </r>
  </si>
  <si>
    <t>CFO or delegated official to draft an AFS Preparation Plan that integrates the responsibilities of all stakeholders with an appropriate timetable.
All stakeholders should sign receipt of the plan and acknowledge that they understand the importance of meeting deadlines and supplying quality information.
CFO to supply the municipal manager with details and copy of the timetable for approval.</t>
  </si>
  <si>
    <t>The quality of the annual financial statements may be compromised.</t>
  </si>
  <si>
    <t>Audit Process</t>
  </si>
  <si>
    <t xml:space="preserve">A Disposal Committee should be established to deal with disposals and to make recommendations with regard to the disposal or letting of any asset. 
A municipality may not transfer or dispose of a capital asset needed to provide the minimum level of basic municipal service unless a council meeting, open to the public, has considered the fair market, economic &amp; community value  (MFMA S14 applies) 
</t>
  </si>
  <si>
    <t>Inefficient assets occupying space and assets can be disposed of below fair, economic &amp; community value.</t>
  </si>
  <si>
    <t>Reg 4 &amp; 5</t>
  </si>
  <si>
    <t xml:space="preserve">Appropriate delegations for the SCM Unit to operate effectively should be in place. SCM Regulations 4 &amp; 5 should be carefully followed when drafting the delegations.  </t>
  </si>
  <si>
    <t>MFMA Circulars 48, 58, 59, &amp; 67</t>
  </si>
  <si>
    <t>A SCM policy that complies with the SCM Regulations, is approved by the council and the implementation reviewed annually.</t>
  </si>
  <si>
    <t>Circular 62</t>
  </si>
  <si>
    <t>Has 'Reclaimed VAT' in respect of conditional grant expenditure been treated as "own revenue" and its use not subject to any special conditions?</t>
  </si>
  <si>
    <t>Financial Accounting process</t>
  </si>
  <si>
    <t>Invoices may be mislaid and subsequently not paid.
Penalty interest incurred resulting in fruitless &amp; wasteful expenditure.
Key services discontinued.</t>
  </si>
  <si>
    <t>SARS may impose penalties for incorrect/outstanding information</t>
  </si>
  <si>
    <t xml:space="preserve">Are there adequate record keeping/ registers for the following?:- </t>
  </si>
  <si>
    <t>Establish a Budget and Treasury Office (BTO) (in terms of MFMA s80) and reporting to the CFO.</t>
  </si>
  <si>
    <t xml:space="preserve">The MFMA implementation may not be successful. </t>
  </si>
  <si>
    <t>BTO functions may not be performed effectively &amp;/or efficiently</t>
  </si>
  <si>
    <t>An Accounting Officer must allocate officials to the CFO as per MFMA s80 and in alignment to its delegation powers.</t>
  </si>
  <si>
    <t>MFMA S80</t>
  </si>
  <si>
    <t>Staff may be managed by ineffective management and tasks may not be appropriately performed.</t>
  </si>
  <si>
    <t>Ensure sound recruitment policies are implemented appropriately qualified, skilled and with work related experience in local government be appointed.</t>
  </si>
  <si>
    <t>Incompetent staff performing financial management functions .</t>
  </si>
  <si>
    <t>Officials may never meet the minimum competency requirements.</t>
  </si>
  <si>
    <t>A Network Master Plan should be in place followed and regularly monitored with changing technology.</t>
  </si>
  <si>
    <t>Does the  Financial Management System include an Indigent module providing an Indigent Register and integrated to the Billing, Revenue and Debtors modules?</t>
  </si>
  <si>
    <t xml:space="preserve">Does the municipality have a relevant, updated and approved organisational structure?
</t>
  </si>
  <si>
    <t>Does every post on the organisational chart, have a relevant and approved detailed job description?</t>
  </si>
  <si>
    <t xml:space="preserve">HR Managers should be facilitating and provide guidance to line management without performing the mangers internal management functions.  </t>
  </si>
  <si>
    <t>The municipality should have documented HR policies and procedures which should be communicated with periodic awareness exercises and available on the website..</t>
  </si>
  <si>
    <t>A register of interest should be available and completed by any staff member where work may be completed by a close relative.
Municipal Managers and senior managers must complete the Register of interest within 60 days of appointment, declaring shares, directorships, membership and financial interests held.</t>
  </si>
  <si>
    <t xml:space="preserve">Does the municipality have documented and approved systems for the monitoring, measuring and evaluating of the municipal manager and senior managers performance that is effectively implemented? </t>
  </si>
  <si>
    <t>All job advertisements should clearly specify the job requirements and only applications that closely match the job requirements should be short listed for an interview.
Minimum competency requirements should be checked before the interview.</t>
  </si>
  <si>
    <t>Staff should be transferred according to a documented and approved procedures.</t>
  </si>
  <si>
    <t xml:space="preserve">Does the municipality periodically perform job evaluations, review of job profile grading and the organisational structure reviews?
</t>
  </si>
  <si>
    <t xml:space="preserve">Do the S56 employees generally remain for the full contract period? </t>
  </si>
  <si>
    <t xml:space="preserve">Do all new employees sign receipt of all approved policies, HR procedures and code of conduct and is there a process/controls to ensure that all employees are informed of any subsequent amendments?
</t>
  </si>
  <si>
    <t xml:space="preserve">Depending on appropriateness, do the employees sign a confidentiality agreement as a part of their employment and does this agreement prohibit any disclosure of information and data to which the employee has access?
</t>
  </si>
  <si>
    <t>Do all terminations follow a formal documented procedure?</t>
  </si>
  <si>
    <t>Do the officials affected by the Minimum Competency Regulations have personal development plans (PDPs) in place, competency gaps identified and monitored?</t>
  </si>
  <si>
    <t>Are funded and budgeted positions in the organogram generally filled?</t>
  </si>
  <si>
    <t>If there was any short-term debt, including entering into or varying of any short-term credit facility, was it authorized by resolution of the Board?</t>
  </si>
  <si>
    <t>Does the mayor table in council the annual reports of all entities in which the municipality has sole or shared control?</t>
  </si>
  <si>
    <t>Does the entity have a functional or a shared service audit committee?</t>
  </si>
  <si>
    <t>Does the entity have an internal audit unit or shared with the parent municipality with appropriate systems of internal control?</t>
  </si>
  <si>
    <t>Long term sustainable capacity within the BTO will not be achieved</t>
  </si>
  <si>
    <t xml:space="preserve"> Is there adequate planning to ensure that a minimum of 5 financial management interns are appointed?</t>
  </si>
  <si>
    <t>Appropriate planning should ensure that a minimum of five finance interns are always appointed.</t>
  </si>
  <si>
    <t>Interns may not gain  appropriate experience and may be lost to the municipality</t>
  </si>
  <si>
    <t>A comprehensive finance internship programme in line with the Internship Programme Guidelines should be in place. This includes having development and rotational plans in place, selecting internal staff members to act as coaches and mentors for the selected interns. The interns should, among other, compile Portfolios of Evidence (POE) to support evidence of  their experience gained.</t>
  </si>
  <si>
    <t>The CFO should assist the municipal manager to carry out his/her financial management responsibilities by providing good governance, effective oversight and addressing operational matters that constitute sound financial management.</t>
  </si>
  <si>
    <t>Financial management functions may not be adequately performed</t>
  </si>
  <si>
    <t xml:space="preserve">There may not be transparency, accountability and appropriate lines of responsibility in the banking, budgeting and reporting processes. </t>
  </si>
  <si>
    <r>
      <t>The CFO must ensure that:
1)</t>
    </r>
    <r>
      <rPr>
        <sz val="7"/>
        <color theme="1"/>
        <rFont val="Times New Roman"/>
        <family val="1"/>
      </rPr>
      <t xml:space="preserve">    </t>
    </r>
    <r>
      <rPr>
        <sz val="11"/>
        <color theme="1"/>
        <rFont val="Calibri"/>
        <family val="2"/>
      </rPr>
      <t>Bank accounts are controlled, reconciled regularly and working capital utilised efficiently.
2) The timelines and deliverables in respect of the budget schedule as tabled by the mayor are achieved and that necessary systems, processes and policies are in place to assist senior managers with their contribution s to the budget compilation process.</t>
    </r>
  </si>
  <si>
    <t xml:space="preserve">Systems of financial management and internal control could be neglected resulting in financial and other resources mismanaged or misused. </t>
  </si>
  <si>
    <t xml:space="preserve">Does the CFO advise senior managers and other senior officials exercising financial management responsibilities in the exercise of powers and duties assigned or delegated to them? </t>
  </si>
  <si>
    <t>The municipal manager must ensure that an appropriate system of delegation with adequate checks and balances are implemented.</t>
  </si>
  <si>
    <t>The CFO should provide good governance, effective oversight and address operational matters that constitute sound financial management.</t>
  </si>
  <si>
    <t>Have the Service Level Agreements for municipal services, been signed between the service authorities and service providers?</t>
  </si>
  <si>
    <t>Table the budget at least 90 days before the start of the budget year (i.e. by 1 April).</t>
  </si>
  <si>
    <t>The budget timelines may not be complied with.</t>
  </si>
  <si>
    <t>Has Council, through the Mayor, conducted public hearings on the draft budget after tabling and have the inputs of the public been considered for amendments?</t>
  </si>
  <si>
    <t>Problem solving may require multiple vendors</t>
  </si>
  <si>
    <t>Does the ICT Financial Management System include a Budget  Module?</t>
  </si>
  <si>
    <t xml:space="preserve">There might not be organisational commitment to asset management. </t>
  </si>
  <si>
    <t>Future generations will finance current services.</t>
  </si>
  <si>
    <t xml:space="preserve">The funding strategy should consider available sources of finance such as operating surpluses, cash-backed reserves, loans and grants.  This should be part of a long-term cash flow forecasts. </t>
  </si>
  <si>
    <t>Assets may not be adequately maintained.</t>
  </si>
  <si>
    <t xml:space="preserve">Management should monitor the execution of the asset maintenance plan and approve asset maintenance progress reports.
</t>
  </si>
  <si>
    <t>Is there an approved organisational structure for asset management and are the positions filled by appropriately skilled officials?</t>
  </si>
  <si>
    <t>Functions will not be adequately performed</t>
  </si>
  <si>
    <t>An approved organisational structure should be available and staff with the required skills should be appointed. Vacancies should be filled timeously.</t>
  </si>
  <si>
    <t>All deviations from policies, processes &amp; SOP should be investigated and appropriate action taken.</t>
  </si>
  <si>
    <t xml:space="preserve"> Are all legal and supporting documents securely stored and referenced in the asset register?</t>
  </si>
  <si>
    <t>The loan for an asset may not be settled when the asset is disposed of.</t>
  </si>
  <si>
    <t>The asset register should be cross-referenced to the loan register for any loans to finance the purchase of an asset.</t>
  </si>
  <si>
    <t>The management of assets might not be in terms of the delegations to the CFO who is responsible for the management of the assets , including the safeguarding and the maintenance of the assets.</t>
  </si>
  <si>
    <t>Asset Registers</t>
  </si>
  <si>
    <t xml:space="preserve">Decisions on conditional assessments may not be well informed. </t>
  </si>
  <si>
    <t>Assets may not be readily identifiable / traceable.</t>
  </si>
  <si>
    <t>The value of assets may be inaccurately recorded.</t>
  </si>
  <si>
    <t xml:space="preserve">Standard forms should be completed by departments and submitted to the assets manager whenever impairments of any assets are identified.
Department heads should complete a standard form regularly (each quarter) to confirm the assets in the department agree to the list in each office and that any impairments are recorded.
</t>
  </si>
  <si>
    <t>Assets may be over-valued.</t>
  </si>
  <si>
    <t>Accounting for Capital Assets</t>
  </si>
  <si>
    <t>Assets may not be correctly recorded in terms of GRAP standards.</t>
  </si>
  <si>
    <t>Asset could be incorrectly classified</t>
  </si>
  <si>
    <t>The cost of assets may not be correctly recorded in terms of GRAP standards.</t>
  </si>
  <si>
    <t>Revaluations may be used in selective valuation cases.</t>
  </si>
  <si>
    <t>Assets may not be valued in accordance with GRAP standards.</t>
  </si>
  <si>
    <t>Assets will not be recorded in terms of GRAP standards.</t>
  </si>
  <si>
    <t>Major spares, stand-by equipment, dedicated spares  (spares unique to a particular asset) or rotating spares that the municipality expects to use over more than one year should be treated as PPE.</t>
  </si>
  <si>
    <t xml:space="preserve">Have all landfill sites been included in assets at the present value (PV) of the estimated cost to rehabilitate those landfill sites? </t>
  </si>
  <si>
    <t xml:space="preserve">Assets (ito GRAP 17) may be incorrectly stated. </t>
  </si>
  <si>
    <t>Assets might not be recorded &amp;/or safe-guarded</t>
  </si>
  <si>
    <t>The fixed assets register (FAR) should always be up to date and relevant to ensure that assets are timeously recorded and safe-guarded.
The FAR should be reconciled to the General Ledger monthly and all differences addressed. A senior official should check and sign all reconciliations.</t>
  </si>
  <si>
    <t>In terms of GRAP statement 17, the financial statements should disclose, for each class of PPE a reconciliation of the carrying amount at the beginning &amp; end of the period</t>
  </si>
  <si>
    <t>If the municipality has entities; do the notes to the annual financial statements of the municipality include a list of all the municipal entities under the sole or shared control of the municipality during the financial year and as at the last day of the financial year?</t>
  </si>
  <si>
    <t xml:space="preserve">Documented standard operating procedures should be available, monitored and implemented and checked by internal audit.
The CFO should ensure that all investments made is in terms of laid out procedures.
All deviations from procedure should be reported to council.
</t>
  </si>
  <si>
    <t>Is the Supply Chain Management Implementation Plan and the Service Delivery and Budget Implementation Plans aligned to grant implementation plans?</t>
  </si>
  <si>
    <t>Have the procurement plans been drafted (by the relevant departments) after the IDP was approved and available for the annual budget and consolidated when the SDBIP was approved?</t>
  </si>
  <si>
    <t>Are there proper delegations from the Accounting Officer to the CFO, and sub delegations from CFO to officials within the BTO, (financial delegations)?</t>
  </si>
  <si>
    <t>All BTO officials should have properly defined job descriptions.</t>
  </si>
  <si>
    <t>Are the level of competence and the requisite knowledge and skills carefully defined for each job in the BTO?</t>
  </si>
  <si>
    <t>Officials will not be able to effectively execute the functions delegated to them.</t>
  </si>
  <si>
    <t>Is a documented and up-to-date standard operating procedures (SOP) manual and policies available, regularly used and reviewed and used in training?</t>
  </si>
  <si>
    <t>Staff should be given a copy of  the standard operating procedures relevant to their job function and it should form part of their job description. 
Staff should sign;
- acknowledgement of the SOP's,
- receipt of all policies and any changes, updates or new policies.</t>
  </si>
  <si>
    <t>Are the BTO staff appropriately trained in the use of the accounting system and also when updates and patches are received, including the chart of accounts &amp; other system controls?</t>
  </si>
  <si>
    <t xml:space="preserve">The integrity of the data on the system may become unreliable. </t>
  </si>
  <si>
    <t xml:space="preserve">All BTO staff should be accredited systems users, understand the chart of accounts and be aware of system controls and procedures. </t>
  </si>
  <si>
    <t>Work continuity may be affected and basic internal controls compromised.</t>
  </si>
  <si>
    <t>Internal controls for key processes may rapidly deteriorate.</t>
  </si>
  <si>
    <t xml:space="preserve">Loss of information can be used by unscrupulous users to undermine or damage the credibility of the municipality. </t>
  </si>
  <si>
    <t xml:space="preserve">Identified weaknesses in internal control  &amp; systems may continue. </t>
  </si>
  <si>
    <t>Are effective records of deposit accounts maintained in terms of Policy?</t>
  </si>
  <si>
    <t>Does management understand and involve the HR function with all HR matters?</t>
  </si>
  <si>
    <t xml:space="preserve">Maintenance to regularly inspect buildings, (monthly), and structures and directors to regular inspect condition of vehicles and machinery under their control.  Documented evidence of such inspections with signature of senior officials to isolate responsibility for this task.   </t>
  </si>
  <si>
    <t xml:space="preserve">Has the municipality taken adequate steps to ensure that the safety of municipal staff have not been compromised due to unsafe working conditions? </t>
  </si>
  <si>
    <t xml:space="preserve">Hard copy personnel files should be safeguarded and file movements controlled and managed. 
Access to the HR system should be restricted and a formal access request process should be followed and reviewed with documented proof of checking. </t>
  </si>
  <si>
    <t>Does the municipality have documented, approved and communicated maternity  leave entitlements and limitations?</t>
  </si>
  <si>
    <t>Is there a planned leave schedule for each department/directorate and is it monitored?</t>
  </si>
  <si>
    <t>Is a monthly variance report done for each category of earnings, deductions and number of employees and reconciled to the previous month?</t>
  </si>
  <si>
    <t xml:space="preserve">Is there a process in place to ensure that access to payroll confidential information is protected against any unauthorised access and is the user access reviewed periodically?
</t>
  </si>
  <si>
    <t>Officials may not be at work and leave forms may not be submitted.</t>
  </si>
  <si>
    <t>Is there a daily confirmation and control of leave taken, attendance and leave forms submitted including sick leave forms still to be submitted?</t>
  </si>
  <si>
    <t>Have overtime contracts being concluded prior to overtime being worked, with:
- authorisation granted in advance of overtime being worked; and
- Checked to ensure funds have been budgeted?</t>
  </si>
  <si>
    <t>Do supervisors and managers approve overtime worked?</t>
  </si>
  <si>
    <t>Is an annual declaration received from employees who receive a housing subsidy that that they live in the house (primary residence) and entitled to receive a subsidy?</t>
  </si>
  <si>
    <t xml:space="preserve">Are there controls to ensure that the payroll data captured is correctly allocated to Employee costs? </t>
  </si>
  <si>
    <t>A designated person should confirm attendance, leave taken and forms submitted.</t>
  </si>
  <si>
    <t>Overtime may be abused</t>
  </si>
  <si>
    <t>A leave planner should be used to plan leave and it should be monitored to ensure that the leave is taken.</t>
  </si>
  <si>
    <t>Leave may be taken at inappropriate times</t>
  </si>
  <si>
    <t>Leave may be taken but not captured on the system.</t>
  </si>
  <si>
    <t>All leave forms not received should be followed up.</t>
  </si>
  <si>
    <t>The leave provision may be incorrectly calculated.</t>
  </si>
  <si>
    <t>Are exception reports generated for leave forms not captured and followed up?</t>
  </si>
  <si>
    <t>When the salary payroll run is submitted to the banks for payment are there internal controls to ensure that all salary payments can be paid into relevant bank accounts and that any rejections are identified and followed up?</t>
  </si>
  <si>
    <t>Are all change of employee bank details only done on written instruction and signed?</t>
  </si>
  <si>
    <t xml:space="preserve">Is there supporting documentation for all changes on the payroll system and signatories for capturing the data onto the system and correct filing of the documents? </t>
  </si>
  <si>
    <t>The Payroll clerk(s) should sign receipt of documentation for all new employees, any changes and the filing of documentation.</t>
  </si>
  <si>
    <t>A supervisor should;
- check all changes on the payroll system; and 
- process the final run?</t>
  </si>
  <si>
    <t xml:space="preserve">Annual financial statement payroll disclosure items should be reconciled monthly on an accumulative basis. 
Reconciliations to third party accounts should be done monthly. 
</t>
  </si>
  <si>
    <t>Errors, fraud &amp; corruption may take place.
Year procedures may become time consuming.</t>
  </si>
  <si>
    <t>Unauthorised users may access confidential information.</t>
  </si>
  <si>
    <t>Are user passwords controlled, kept confidential and regularly reviewed?</t>
  </si>
  <si>
    <r>
      <t xml:space="preserve">Tests should be carried out to ensure that all payroll related costs are posted to employee related votes.
</t>
    </r>
    <r>
      <rPr>
        <i/>
        <sz val="9"/>
        <color theme="1"/>
        <rFont val="Calibri"/>
        <family val="2"/>
        <scheme val="minor"/>
      </rPr>
      <t>(example: travel allowance not posted to repairs and maintenance)</t>
    </r>
  </si>
  <si>
    <t>Employees may receive a housing allowance who are not entitled to receive an allowance.</t>
  </si>
  <si>
    <t>Are processes in place to ensure that the correct statutory deductions (PAYE, SITE &amp; SDL), medical aid and other deductions are deducted from salaries and paid to third parties on time?</t>
  </si>
  <si>
    <t>Incorrect deductions and payments.</t>
  </si>
  <si>
    <t>Abscondment letters should be sent to employees where an employee is absent without permission or any notification after 10 days.</t>
  </si>
  <si>
    <t>When an employee is frequently off sick the municipality should investigate to see if there is a trend.</t>
  </si>
  <si>
    <t>A monthly reconciliation of each category of salaries, deductions and employee numbers should be performed by a delegated official and checked by a supervisor (Gross salaries paid in previous month + appointments – employees leaving = gross salaries paid in current month). Verify all salary inputs</t>
  </si>
  <si>
    <t xml:space="preserve">Documented updates of the system should be recorded with annual changes to statutory rates.
A supervisor should perform selective testing and reviews to ensure that annual deduction figures agree to the published taxes laws, regulations and pension schedules.
A supervisor should have a checklist of payment dates and Proof of payment on due dates should
</t>
  </si>
  <si>
    <t xml:space="preserve">Employee banking details may be fraudulently changed. </t>
  </si>
  <si>
    <t xml:space="preserve">Any changes to employee banking details should only be done on written instruction with proof of banking details and signed by the employee.
The system should also provide an audit trail of the person making changes to banking details and the official should sign appropriate documentation. </t>
  </si>
  <si>
    <t xml:space="preserve">A supervisor should be given a pre-defined plan or checklist for all standard reconciliations and be responsible to review the reconciliations and investigate reconciling figures and ensure that reconciling figures are being addressed timorously. </t>
  </si>
  <si>
    <t>Errors and/or omissions may not be detected.</t>
  </si>
  <si>
    <t>Incorrect payments may be made to SARS</t>
  </si>
  <si>
    <t>Is the approved organisational structure captured accurately on the payroll system?</t>
  </si>
  <si>
    <t>Capture organisational chart on payroll. Reconcile organisational structure with payroll system. Approve reconciliation.</t>
  </si>
  <si>
    <t>Employees may be paid although there is not an approved position for the employee.</t>
  </si>
  <si>
    <t>Pre-numbered leave request forms should be completed prior to going on (normal) leave, approved by appropriate personnel, submitted to HR and captured onto the payroll system before the next salary advices are printed.</t>
  </si>
  <si>
    <t>Each post on the organisational structure should have a detailed job description.</t>
  </si>
  <si>
    <t>The HR function may not cope with the requirements.</t>
  </si>
  <si>
    <t xml:space="preserve">A Safety Officer and a Safety Committee should be appointed.
The Safety Officer should support and ensure that the Committee functions effectively.
 Regular reports should be submit and the committee should ensure that all appropriate action is taken.  </t>
  </si>
  <si>
    <t xml:space="preserve">There might not be appropriate employee safety. </t>
  </si>
  <si>
    <t>Leadership at the municipality may be ineffective if there is frequent changes in leadership.</t>
  </si>
  <si>
    <t xml:space="preserve">Section 56 appointments should be carefully planned and adequate checks done in an attempt to select suitable and competent officials for leadership positions. </t>
  </si>
  <si>
    <t>Clearly documented and approved maternity leave entitlements should be available and communicated.
Clear guidelines should be available for all challenges during pregnancies.</t>
  </si>
  <si>
    <t xml:space="preserve">Females may have difficulty performing functions, related activities and dress code while pregnant. </t>
  </si>
  <si>
    <t>Strategic considerations</t>
  </si>
  <si>
    <t>Officials may not be aware of, and cannot not be held accountable for deviations.</t>
  </si>
  <si>
    <t>Non-compliance with policies, procedures and processes may lead to incorrect recordings, theft and losses as well as unauthorised acquisition, disposal and maintenance of assets with financial and compliance reporting implications.</t>
  </si>
  <si>
    <t>Supporting documentation not retrievable. Proof of ownership of assets may not be available.</t>
  </si>
  <si>
    <t>There may be differences between physical assets and the accounting records.
Recorded Carrying amounts may not represent the appropriate value of specific assets.</t>
  </si>
  <si>
    <t>Capital items may be expensed which should have been capitalised.</t>
  </si>
  <si>
    <t>Is provision made for the timeous appointment of a Municipal Valuer in accordance with the provisions of the MPRA?</t>
  </si>
  <si>
    <t xml:space="preserve">Does the municipality implement "time of use tariffs" for electricity usage? </t>
  </si>
  <si>
    <t>Time of use tariffs should be linked to Eskom differentiated rates.</t>
  </si>
  <si>
    <t>Users may not benefit by using electricity at a cheaper rate.</t>
  </si>
  <si>
    <t xml:space="preserve">Ineffective recording, billing and collection of fines. </t>
  </si>
  <si>
    <t xml:space="preserve">The Credit Control and Debt collection policy should stipulate that;
- a minimum deposit (at least two and a half months) be paid prior to open an account;
- The deposit should increase annually to account for the increased value </t>
  </si>
  <si>
    <t>Deposits may not be adequate to cover services charged if not reviewed.</t>
  </si>
  <si>
    <t>Increased unpaid accounts.</t>
  </si>
  <si>
    <t>Properties may not be charged for rates and services.</t>
  </si>
  <si>
    <t>Are facilities to support the relevant revenue collection within close proximity to the community members?</t>
  </si>
  <si>
    <t>Is the legal process for debt collection followed according to an approved Debt Collection Policy?</t>
  </si>
  <si>
    <t>Is there on-going interaction between the Revenue Department and that responsible for ensuring the timeous presentation of GRAP- compliant Financial Statements?</t>
  </si>
  <si>
    <t>Ensure that on-going interaction at an appropriate level between the Revenue and Financial Reporting Divisions exists. Detailed requirements and submission date schedules should be prepared, understood by relevant staff and complied with. Appropriate procedures for the creation of a provision for doubtful debts as well as the write off of debts should be addressed progressively prior to the financial year-end.</t>
  </si>
  <si>
    <t>Develop and maintain the Indigent Policy. Ensure that key managers and staff are fully appraised of the policy. Ensure that procedures to give effect to the policy are developed and implemented and that appropriate cognisance of the issue is addressed in the budget formulation process. The policy should address the criteria and process for indigent identification, the application of the Policy, Implications of non-compliance and reporting obligations.</t>
  </si>
  <si>
    <t>Allocate the equitable share in terms of directives, policies and procedures.</t>
  </si>
  <si>
    <t>Is there a process to record and communicate errors to officials who have made errors</t>
  </si>
  <si>
    <t>Officials causing errors may not realise their mistakes.</t>
  </si>
  <si>
    <t>Any changes to the system and supplier details and particularly banking details should be supported by documentary evidence and the person making the changes must initial the documents.</t>
  </si>
  <si>
    <t>The use of petty cash for payments may be abused.</t>
  </si>
  <si>
    <t>There should be a three way check of the expenditures vote used (by user department, by SCM and by Expenditure department)</t>
  </si>
  <si>
    <t>Incorrect votes used for expenditure.</t>
  </si>
  <si>
    <t>Payment requests may be mislaid.</t>
  </si>
  <si>
    <t>All irregular and fruitless &amp; wasteful expenditure should be referred to the council committee to investigate.
The practise of council condoning fruitless and wasteful should not be followed.</t>
  </si>
  <si>
    <t>Are delegations and sub-delegations in writing and implemented?</t>
  </si>
  <si>
    <t>The policy should be reviewed annually and implemented.</t>
  </si>
  <si>
    <t>MPRA S3</t>
  </si>
  <si>
    <t xml:space="preserve">Tracing of customer payments may be difficult. </t>
  </si>
  <si>
    <t xml:space="preserve">All invoices should contain a reference number to easily identify payments received. </t>
  </si>
  <si>
    <t>Has the municipality not received any final demands for payment in the last year?</t>
  </si>
  <si>
    <t>Has the municipality not received any material legal actions from any suppliers during the last year?</t>
  </si>
  <si>
    <t>The document management system should inter-phase with the web.</t>
  </si>
  <si>
    <t>The replacement of equipment should be planned and enforced.</t>
  </si>
  <si>
    <t>Equipment and software could become outdated, unreliable and inefficient.</t>
  </si>
  <si>
    <t>Is there a documented strategy to replace software and equipment within acceptable "refresh rate" norms?</t>
  </si>
  <si>
    <t>Are regular systems audits carried out to ensure that all ICT licences are valid and up to date?</t>
  </si>
  <si>
    <t>The IT staff should be responsible for loading all software.</t>
  </si>
  <si>
    <t>Regular systems audits should be carried out to ensure that all ICT licences are valid and up to date.</t>
  </si>
  <si>
    <t>The work of the IT administrator may not be checked.</t>
  </si>
  <si>
    <t>Business continuity may be compromised.</t>
  </si>
  <si>
    <t xml:space="preserve">The supply of goods and services may not have complied with the regulatory framework. </t>
  </si>
  <si>
    <t>Can only the municipal manager, CFO or senior financial official of the municipality acting on the written authority of the municipal manager, withdraw money or authorise the withdrawal of money from any of the municipality's bank accounts.</t>
  </si>
  <si>
    <t>All amounts received from third parties must be promptly deposited, recorded and reconciled.</t>
  </si>
  <si>
    <t>In the opinion of the CFO and other senior finance officials, are there adequate job descriptions for all accounting or finance positions and are they regularly reviewed and updated?</t>
  </si>
  <si>
    <t>Does the municipality have adequate staff, particularly key personnel including the CFO and senior official/s, with the appropriate ability and understanding of GRAP accounting standards and the accrual accounting concept to draft the annual financial statements?</t>
  </si>
  <si>
    <t>Assign responsibility for confidential key information. Identify key information that is confidential. Employees are required to sign a confidentiality agreement as part of their employment. This agreement prohibits any disclosures of information and other data to which the employee has access. Particularly salary and SCM employees.</t>
  </si>
  <si>
    <t>Does the municipality follow the SALGBC (SA Local Government Bargaining Council) disciplinary and appeals process and is the process documented?</t>
  </si>
  <si>
    <t>Circular 50</t>
  </si>
  <si>
    <t xml:space="preserve">CFO or delegated official to prepare an audit file based on Circular 50, annexure 1. A copy should be available for the Auditor General when they arrive. </t>
  </si>
  <si>
    <t>The use of prepaid meters should be favoured and incentives considered.</t>
  </si>
  <si>
    <t>The CFO may not be aware of challenges with disconnections.</t>
  </si>
  <si>
    <t xml:space="preserve">The collection of outstanding debts should be rigorously followed in terms of an approved Debt Collection policy. </t>
  </si>
  <si>
    <t>CIDB Regulations, Regulation 18(1) &amp; 18(1A)</t>
  </si>
  <si>
    <t>There may not be detailed planning to determine what goods, works or services should be procured, the manner in which they should be procured as well as the timelines to execute the procurement functions.</t>
  </si>
  <si>
    <t>During the strategic planning phase of the institution, the goods, works or services required to execute the identified functions are determined.  The SCM Unit should assist the process in ensuring that the identified goods, works or services are the optimum resources required to achieve the goals and objectives of the institution.</t>
  </si>
  <si>
    <t>Does the departmental (end user) manager approve a pre-numbered purchase requisition and indicate the appropriate Vote number?</t>
  </si>
  <si>
    <t xml:space="preserve">There should be separation of functions and responsibilities of capturing an invoice onto the system and paying invoices. </t>
  </si>
  <si>
    <t>The Procurement Plan should have adequate information to ensure that the procurement function is completed within time and cost.</t>
  </si>
  <si>
    <t>The procurement function  may not be completed within time and cost.</t>
  </si>
  <si>
    <t>Is there an approved and functional anti-fraud and corruption strategy/policy in place?</t>
  </si>
  <si>
    <t>Once the second approval (release of payment)  is effected can no further changes be made to the computer system?</t>
  </si>
  <si>
    <t xml:space="preserve">The checking of the payment details on the computer system must be done before approving. The details on the computer system must not be done after the payment has been released. </t>
  </si>
  <si>
    <t>Computer details may not agree to the payment details. 
Payments maybe irregularly authorised</t>
  </si>
  <si>
    <t>The second approval of payment should be the final action to record information appearing on the computer system.</t>
  </si>
  <si>
    <t xml:space="preserve">Payments may continue beyond the contracted period.
It may be difficult to know when a new agreement must be negotiated.  </t>
  </si>
  <si>
    <t>Debit orders may be paid twice or early.</t>
  </si>
  <si>
    <t xml:space="preserve">Debit order deductions should be captured on the system on the agreed due date and not rely on the bank statement for capturing. </t>
  </si>
  <si>
    <t>Has an organogram for the BTO been recently reviewed by management and approved by council?</t>
  </si>
  <si>
    <t>New owners cannot open accounts, leading to loss of municipal revenue.</t>
  </si>
  <si>
    <t>Incorrect rates levied leading to a loss of revenue.</t>
  </si>
  <si>
    <t>Official responsible for opening new accounts should be responsible and accountable for checking that new consumer services accounts are not opened for an "Undeveloped Property" category.</t>
  </si>
  <si>
    <t>Owner may not be charged rates from the issue date of the Occupation Certificate resulting in loss of revenue for the municipality.</t>
  </si>
  <si>
    <t>Is a monthly reconciliation done between meters issued from stores, the engineering department and the pre-numbered meter replacement forms?</t>
  </si>
  <si>
    <t>Monthly reconciliations of all meters issued by stores should be reconciled to meter installations by Engineering and the pre-numbered forms received by Finance.</t>
  </si>
  <si>
    <t>Is an exception report generated to indicate any properties in  " the undeveloped properties" category that have consumer services accounts?</t>
  </si>
  <si>
    <t>Incorrect categorisation of properties resulting in incorrect rates.</t>
  </si>
  <si>
    <t>Exception reports should be generated to identify developed properties wrongly classified as  "Undeveloped Properties".</t>
  </si>
  <si>
    <t>Properties may not be included in the Supplementary Valuation for rates and owner services. Properties may not be levied rates from the date of registration resulting in loss of revenue.</t>
  </si>
  <si>
    <t xml:space="preserve">All amounts outstanding on the previous property owners account (debit or credit) should be transferred to the new owners </t>
  </si>
  <si>
    <t>For all changes of ownership are the following checked and/or performed:
- Change of category where applicable,
- Applying for valuation where there is a change in owner type?</t>
  </si>
  <si>
    <t>Town planning ordinance</t>
  </si>
  <si>
    <t>Revenue management submit a proposed revenue framework based on statistics, history, plans and the economic scenario when drafting a revenue framework for the budgeting process.</t>
  </si>
  <si>
    <t xml:space="preserve">Have all the costs of the provision of services been effectively included in the formulation of the appropriate tariffs and have differential tariffs for different categories of consumers, where appropriate, been introduced?
</t>
  </si>
  <si>
    <t>MSA S13</t>
  </si>
  <si>
    <t>Have tariffs &amp;/or actual cost (where applicable) for sundry revenue such as;
 Fire callouts, accident repairs (replacing light poles, traffic lights, fire, spillage, plot clearing) reviewed annually and based on realistic cost recovery and charged out?</t>
  </si>
  <si>
    <t>Ensure that procedures are developed, are understood, adhered to and monitored. Maintain comprehensive records of all fines reflecting the status of payment and, where outstanding, the status of actions to effect recovery. At year end the records should be such as to provide an effective base for an appropriate inclusion in the revenue category in accordance with policy and procedures (frequently confined to amounts actually received).</t>
  </si>
  <si>
    <t>A monthly reconciliation should be done for all receipts less weekly and monthly payments to Province and Prodiba (licensing cards) to establish and post the income to the municipality. 
The reconciliation should recognise the commission the municipality receives for handling the licensing service on behalf of Province. The reconciliation should recognise where weekly payments extends over two months.</t>
  </si>
  <si>
    <t>There should be a documented and approved policy (or included in the Cash Management Policy) for the handling of unknown deposits.
Unknown deposits should be addressed immediately and reviewed for trends.</t>
  </si>
  <si>
    <t>Is municipal payment to creditors by EFT the norm rather than cheque payments?</t>
  </si>
  <si>
    <t>When property is transferred, are the outstanding amounts for consumer services older than two years written off as a bad debt?</t>
  </si>
  <si>
    <t>Does the financial system integrate with the Town Planning GIS?</t>
  </si>
  <si>
    <t>Are monthly exception reports extracted to determine differences between the financial system, Town Planning GIS and the Deeds Office and are corrections done immediately?</t>
  </si>
  <si>
    <t>System related (which includes the financial, town planning, HR, engineering) "systems" changes and upgrades should be approved by a committee.</t>
  </si>
  <si>
    <t>Changes and upgrades can be done without proper planning resulting in system malfunction.</t>
  </si>
  <si>
    <t>Does the IT unit have a dedicated person to perform the daily updates to Microsoft (or equivalent), operating system and anti-virus updates?</t>
  </si>
  <si>
    <t xml:space="preserve">A security officer should be appointed to perform checks on the IT administrator.
Due to skills restraints a shared service might be required. </t>
  </si>
  <si>
    <t xml:space="preserve">Outdated software </t>
  </si>
  <si>
    <t>Daily updates should be done from Microsoft (or equivalent), the operating system and anti-virus.</t>
  </si>
  <si>
    <t>There should be a documented policy and procedures  and physical security measures should be implemented in line with business requirements to secure the location and the physical assets. Physical security measures must be capable of effectively preventing, detecting and mitigating risks relating to theft, temperature, fire, smoke, water, vibration, terror, vandalism, power outages, chemicals or explosives.</t>
  </si>
  <si>
    <t>Has a fire suppression system been installed and tested at least annually?</t>
  </si>
  <si>
    <t xml:space="preserve">Has a humidity/temperature control systems been installed and serviced at least every three months? </t>
  </si>
  <si>
    <t>A humidity/temperature control system should be installed and serviced every three months.</t>
  </si>
  <si>
    <t>Is there a documented user account management policy and procedures that ensure the consistent administration of users on the system and is the policy practised?</t>
  </si>
  <si>
    <t>A documented user account management policy and procedures for registering new users should be in place. 
Recommended that the application form for new officials includes a section for registering users onto relevant systems.</t>
  </si>
  <si>
    <t>A documented user account management policy and procedures for modifying existing user accounts should be in place and practised.</t>
  </si>
  <si>
    <t>There should be a documented user account management policy and procedures for management of inactive/ dormant accounts.</t>
  </si>
  <si>
    <t>There should be a documented user account management policy and procedures for reviewing user access rights.
The line manager and HOD should approve all user access rights.</t>
  </si>
  <si>
    <t>There should be a documented user account management policy and procedures for limiting administrator access.
The line manager and HOD must approve all administrator access.</t>
  </si>
  <si>
    <t>A delegated IT official should perform reviews of logged security violations or attempted access incidents on a regular basis. Suspicious logins should be investigated and corrective action taken.
Network logins should also be monitored.</t>
  </si>
  <si>
    <t>Technical competent personnel and a network engineer should be employed.</t>
  </si>
  <si>
    <t>Are municipal end users able to connect to the data centre from remote terminals?</t>
  </si>
  <si>
    <t>Does the Usage policy prohibit staff from loading non-work related software?</t>
  </si>
  <si>
    <t>Lack of responsibility and workflow inefficiency</t>
  </si>
  <si>
    <t>Does the Performance Management System integrate to other modules to extract information and create a performance management report for projects and management?</t>
  </si>
  <si>
    <t xml:space="preserve">Is a "Change Control" form completed for all system changes? </t>
  </si>
  <si>
    <t>There may not be adequate audit trail for system changes.</t>
  </si>
  <si>
    <t>A "Change Control" form should be completed for system changes.</t>
  </si>
  <si>
    <t xml:space="preserve">Are comprehensive and regular checks done to ensure that no staff member is in arrear to the municipality for rates and service charges for a period longer than 3 months, and does the municipality deduct any outstanding amounts from a staff members salary after this period? </t>
  </si>
  <si>
    <t xml:space="preserve">Are comprehensive and regular checks done to ensure that no councillor is in arrear to the municipality for rates and service charges for a period longer than 3 months, and does the municipality take appropriate action if the situation does occur? </t>
  </si>
  <si>
    <t>MSA S118</t>
  </si>
  <si>
    <t>MPRA S 14</t>
  </si>
  <si>
    <t>MPRA S 12</t>
  </si>
  <si>
    <t>Clearance certificates only to be issued once confirmation has been received that all associated accounts outstanding for the previous 2 years have been fully paid.</t>
  </si>
  <si>
    <t>Circular 64</t>
  </si>
  <si>
    <t>Have by-laws been effectively developed, adopted and advertised in the Provincial gazette to give effect to the implementation and enforcement of the tariff policy?</t>
  </si>
  <si>
    <t>A Finance official should be assigned the responsibility to ensure that all pre-numbered documentation is received from the Town Planning Department, and check the information from the Deeds Office for the date of registration to update the financial system for correct billing.
Date of registration;
New ownership of the different portions;
Size of the property;
- Category.</t>
  </si>
  <si>
    <t>Budget reporting may not be monitored and lack of transparency and accountability.</t>
  </si>
  <si>
    <t xml:space="preserve">The CFO should ensure that proof of submitting the monthly budget reports to the Mayor and the provincial treasury are properly filed.
The CFO should ensure that the monthly budget statement compares actual with budget for revenue, expenditure, capital expenditure and allocations with material variances explained together with any remedial or corrective actions taken/ to be taken. Projections for the remainder of the year must be included.   </t>
  </si>
  <si>
    <t>Has the Accounting Officer assessed the performance of the municipality for the first six months of the financial year by 25 January and:
- submitted to the mayor, provincial &amp; national treasuries, 
- the mayor submit the report to council by the 31st January?</t>
  </si>
  <si>
    <t>The accounting officer should ensure that the Mid-year assessment report compares the service delivery targets and performance indicators set in the SDBIP are compared to the actual service delivery performance.</t>
  </si>
  <si>
    <t>Have all the monthly budget statements been routinely submitted, within 10 working days after the end of each month, to the mayor and to the provincial treasury in both hard and electronic formats with the hard copy certified by the Accounting Officer)?</t>
  </si>
  <si>
    <t>Has the municipality been able to afford salary increases and therefore not had to apply for exemptions from agreements at the Bargaining Council?</t>
  </si>
  <si>
    <t>Have the major expenditure items (Personnel costs, Bulk purchases &amp; Depreciation) of expenditure been based on substantiated figures?</t>
  </si>
  <si>
    <t>MPRA S23</t>
  </si>
  <si>
    <t>MPRA S5</t>
  </si>
  <si>
    <t>MPRA S4</t>
  </si>
  <si>
    <t>Does the CFO and staff of the Budget unit meet the prescribed financial management competency levels and if not is there a training strategy and  plan in place to assist them to meet required minimum competency levels in line with the Minimum Competency Regulations and within the prescribed timeframes?</t>
  </si>
  <si>
    <t>Appoint officials in the BTO who meet the prescribed financial management competency levels and develop a plan to assist officials to meet the financial management competency levels.</t>
  </si>
  <si>
    <t>MFMA S16(2)</t>
  </si>
  <si>
    <t xml:space="preserve">MFMA s24 </t>
  </si>
  <si>
    <t>MFMA s25 &amp; 55</t>
  </si>
  <si>
    <t>Does the MFMIP have a dedicated internship co-ordinator?</t>
  </si>
  <si>
    <t xml:space="preserve">Does the co-ordination of the internship programme reside within the HR department?
</t>
  </si>
  <si>
    <t>Do interns have signed employment contracts in place?</t>
  </si>
  <si>
    <t xml:space="preserve">Are interns monitored and evaluated in terms of their performance?
</t>
  </si>
  <si>
    <t xml:space="preserve">Are all interns on formal training as per the MFMIP Guideline? </t>
  </si>
  <si>
    <t xml:space="preserve">Does the municipality make use of Geographical Information Systems (GIS) to support the billing information and improve data integrity? </t>
  </si>
  <si>
    <t>Is there a council approved Code of Conduct for employees?</t>
  </si>
  <si>
    <t>A Code of Conduct that is aligned to the Batho Pele principles should be drafted and approved by council.</t>
  </si>
  <si>
    <t>Training on the Code of Conduct should be undertaken during induction.</t>
  </si>
  <si>
    <t>Each employee should sign receipt of the Code of Conduct and that they understand and will abide by the code of conduct.</t>
  </si>
  <si>
    <t>Has each employee given written acknowledgement to abide by the code of conduct?</t>
  </si>
  <si>
    <t>Were employees trained on the Code of Conduct and is the Code of Conduct regularly referred to?</t>
  </si>
  <si>
    <t>It may be difficult to maintain discipline in the municipality</t>
  </si>
  <si>
    <t>An employee may deny knowledge of the Code of Conduct.</t>
  </si>
  <si>
    <t>Employees may claim ignorance of the Code of Conduct</t>
  </si>
  <si>
    <t>The cost of debt collection may become excessive.
Bad debts may increase.</t>
  </si>
  <si>
    <t>Bad debts may become unmanageable.</t>
  </si>
  <si>
    <t>Bad debts should be written off regularly. The municipality cannot withhold a clearance certificate for debts older than two years.</t>
  </si>
  <si>
    <t xml:space="preserve">An official should be responsible for checking details, including the category type when property is transferred. </t>
  </si>
  <si>
    <t>MFMA Circular 67 (9.4)</t>
  </si>
  <si>
    <t xml:space="preserve">1. The Approved Budget; is the budget in the format of Schedule A as approved by council (hard copy).
2. Schedule A1; is the electronic version of the budget Tables A1 to A10, and supporting tables.
3. The Database budgets; is the budget generated from the information submitted in the Budget Reform Returns.
</t>
  </si>
  <si>
    <t xml:space="preserve">The legally approved council budget, in hard copy, may not be the same budget used for reporting. </t>
  </si>
  <si>
    <r>
      <t>Has the "Budget Verification Process" been completed?
(</t>
    </r>
    <r>
      <rPr>
        <i/>
        <sz val="11"/>
        <color theme="1"/>
        <rFont val="Calibri"/>
        <family val="2"/>
        <scheme val="minor"/>
      </rPr>
      <t>The information in the Schedule A1 and the Database budget returns must reconcile with the Approved Budget)</t>
    </r>
  </si>
  <si>
    <t>Has the municipality prohibited the issue of credit cards or debit cards linked to a bank account of the municipality to any councillor, municipal official or any other person?</t>
  </si>
  <si>
    <t>MFMA S11, 85, 164 &amp; 165
MFMA Circular 55 (4.4)</t>
  </si>
  <si>
    <t>The draft resolutions for;
- approving the budget, &amp;
- taxes &amp; tariffs
must be submitted when the budget was tabled.</t>
  </si>
  <si>
    <t>MFMA S53(1)(c)(ii),
MBRR S 19</t>
  </si>
  <si>
    <t>If the budget was not approved by the first day of the budget year, did the Mayor informed the MEC for Finance in the province?</t>
  </si>
  <si>
    <t>MFMA Circular 51 (4.2)</t>
  </si>
  <si>
    <t>There should be transparency indicating the purpose and areas where municipal funds are allocated.</t>
  </si>
  <si>
    <t xml:space="preserve">No appropriation of funds to a department or functional area,
Public suspicion of impropriety and corruption. </t>
  </si>
  <si>
    <t>MFMA S17(a),
MBRR 10(4)
MFMA Circulars 42(2) &amp; 51 (6.4)</t>
  </si>
  <si>
    <t>MFMA s17(3),
MBRR S7,
MFMA Circular 54(4.3)</t>
  </si>
  <si>
    <t>When the annual budget was tabled; was a section included in the budget document listing the budget related policies that are in place, when they were last updated and where a member of the public can easily access them and any intended amendments to budget related policies attached as annexures to the budget document?</t>
  </si>
  <si>
    <t>Information on all budget related policies and any amendments to such policies must be included in the annual budget document.</t>
  </si>
  <si>
    <t xml:space="preserve">Batho Pele Dummy Budget Guide </t>
  </si>
  <si>
    <t>MBRR S4</t>
  </si>
  <si>
    <t>Submit budget, IDP and other related documents to NT and PTs within 10 days after approval.
(As at March 2013 Version 2.5)</t>
  </si>
  <si>
    <t>Have the approved budget, IDP and other related documents been submitted to provincial and national treasuries in the prescribed electronic and printed formats within 10 days after approval?</t>
  </si>
  <si>
    <t>MFMA S24, 
MFMA Circular 67,
MBRR S20</t>
  </si>
  <si>
    <t>MSA S57 &amp; MFMA S53</t>
  </si>
  <si>
    <t>MFMA S23, 
MBRR S16</t>
  </si>
  <si>
    <t>MFMA S23</t>
  </si>
  <si>
    <t>Did council consider any submissions received and did the mayor respond to the submissions; and if necessary was the budget revised and amendments tabled for consideration by council?</t>
  </si>
  <si>
    <t xml:space="preserve">MFMA S22 &amp; 75
MBRR S15, 
MSA S21A </t>
  </si>
  <si>
    <r>
      <t xml:space="preserve">Did the Mayor table the draft budget </t>
    </r>
    <r>
      <rPr>
        <sz val="11"/>
        <rFont val="Calibri"/>
        <family val="2"/>
      </rPr>
      <t>at least</t>
    </r>
    <r>
      <rPr>
        <sz val="11"/>
        <rFont val="Calibri"/>
        <family val="2"/>
        <scheme val="minor"/>
      </rPr>
      <t xml:space="preserve"> 90 days before start of the budget year?</t>
    </r>
  </si>
  <si>
    <t>In the case of multi year appropriations, has a separate appropriation been made for each of those years?</t>
  </si>
  <si>
    <t xml:space="preserve">When the annual budget was tabled; were all proposed amendments for IDP and entities included?  </t>
  </si>
  <si>
    <t>MFMA S17(3)</t>
  </si>
  <si>
    <t xml:space="preserve">When the annual budget was tabled; were the proposed cost to the municipality and municipal entity for the budget year for  each political office-bearer, councillor, municipal manager, CFO, each senior manager disclosed?  </t>
  </si>
  <si>
    <t>Has the Accounting Officer placed the annual budget, IDP and budget related documents 
- on the website within 5 days of tabling,
- displaying the documents at the head office, satellite offices and libraries, and 
- advertising in the newspapers,
And invited the local community to submit representations in connection with the budget?</t>
  </si>
  <si>
    <t>When the annual budget was tabled were draft resolutions approving the annual budget, taxes and tariffs submitted?</t>
  </si>
  <si>
    <t xml:space="preserve">MFMA S22 
MBRR S15, 
MSA S21A </t>
  </si>
  <si>
    <t>MFMA S22
MBRR S15, 
MSA S21A 
MFMA Circular 67</t>
  </si>
  <si>
    <t>Did the mayor establish a Budget Steering Committee to provide technical assistance to him/her in discharging his/her responsibilities?</t>
  </si>
  <si>
    <t>Political guidance,  oversight and technical input on the budget and budget process may not be provided.</t>
  </si>
  <si>
    <t>MFMA s17(2)</t>
  </si>
  <si>
    <t xml:space="preserve">Did the Mayor take into account the IDP, after the annual review of the IDP, when preparing the budget? </t>
  </si>
  <si>
    <t>MFMA S21(2)(a) &amp; (b)
MSA S34</t>
  </si>
  <si>
    <t>The mayor should ensure that the budget is consistent with the IDP.</t>
  </si>
  <si>
    <t>MFMA S21(1)(b)
MFMA Circulars 10 &amp; 19</t>
  </si>
  <si>
    <t>MBRR S10, 
MFMA Circular 67</t>
  </si>
  <si>
    <t xml:space="preserve">Special attention should be given to controlling unnecessary spending on nice-to-have items and non-essential activities.
Spending should change from consumption items to areas that support economic growth and service delivery more directly.
Large capital projects should be appropriated over three financial years. </t>
  </si>
  <si>
    <t>MFMA Circulars 58 &amp; 59</t>
  </si>
  <si>
    <t>MFMA S135(3)</t>
  </si>
  <si>
    <t>Was the Debtors subsidiary ledger balanced to the general ledger every month and all outstanding reconciling items addressed before year end?</t>
  </si>
  <si>
    <t>Was the Deposits subsidiary ledger balanced to the general ledger every month and all outstanding reconciling items addressed before year end?</t>
  </si>
  <si>
    <t>Was the Loans Register reconciled and agreed to the General ledger each month and reconciling items addressed before year end?</t>
  </si>
  <si>
    <t>MFMA S65(2)(j)</t>
  </si>
  <si>
    <t>Was Interest received reconciled to the Investment register every month?</t>
  </si>
  <si>
    <t>Was the Valuation Roll reconciled to the financial system each month?</t>
  </si>
  <si>
    <t>Interest income may be incorrectly recorded.</t>
  </si>
  <si>
    <t>MFMA S64(2)(h)</t>
  </si>
  <si>
    <t>Is the bank reconciliation reconciled weekly?</t>
  </si>
  <si>
    <t>Are all unknown deposits reconciled weekly?</t>
  </si>
  <si>
    <t>Is the Inventory subsidiary ledger balanced monthly to the general ledger?</t>
  </si>
  <si>
    <t>An official should be assigned the responsibility to reconcile interest received each month and balance to the investment register.</t>
  </si>
  <si>
    <t>The CFO and municipal manager may not be aware of problems within the municipality.</t>
  </si>
  <si>
    <t>There may not be appropriate control of audit queries</t>
  </si>
  <si>
    <t>The CFO and municipal manager may not be aware of audit query problems.</t>
  </si>
  <si>
    <t>The CFO and municipal manager should review audit queries prior to submitting to the auditor.</t>
  </si>
  <si>
    <t>Are there documented standard operating procedures in place to address all audit queries?</t>
  </si>
  <si>
    <t>Audit queries may not be controlled.</t>
  </si>
  <si>
    <t>There should be documented procedures for the handling of audit queries to ensure internal controls for dates and assigning responsibilities.</t>
  </si>
  <si>
    <t xml:space="preserve">Before the audit commences the frequency of meetings with the auditor should be established where the CFO should attend and the municipal manager is invited. 
The mayor and audit committee members should be aware of these dates and should be given the opportunity to attend, particularly where previous audits have been problematic.  </t>
  </si>
  <si>
    <t xml:space="preserve">There could be a break down in communication with the auditors. </t>
  </si>
  <si>
    <t>The CFO should implement financial internal controls.</t>
  </si>
  <si>
    <t xml:space="preserve">There may not be financial governance in the municipality. </t>
  </si>
  <si>
    <t>Have all retention fees been included in current liabilities?</t>
  </si>
  <si>
    <t>Circular 58</t>
  </si>
  <si>
    <t>Retention fees on all outstanding contracts should be included in current liabilities.</t>
  </si>
  <si>
    <t>Current liabilities may be understated and fixed assets over-stated.</t>
  </si>
  <si>
    <t>Provisions and accruals may not be reliable.</t>
  </si>
  <si>
    <r>
      <rPr>
        <sz val="11"/>
        <rFont val="Calibri"/>
        <family val="2"/>
        <scheme val="minor"/>
      </rPr>
      <t>The Office of the Accountant-General's GRAP disclosure</t>
    </r>
    <r>
      <rPr>
        <sz val="11"/>
        <color theme="1"/>
        <rFont val="Calibri"/>
        <family val="2"/>
        <scheme val="minor"/>
      </rPr>
      <t xml:space="preserve"> </t>
    </r>
    <r>
      <rPr>
        <sz val="11"/>
        <rFont val="Calibri"/>
        <family val="2"/>
        <scheme val="minor"/>
      </rPr>
      <t>checklist should be used. (Treasury/OAG/Publications/GRAP/Tools)</t>
    </r>
  </si>
  <si>
    <t>GRAP disclosure may be incomplete.</t>
  </si>
  <si>
    <t>Office of the Accountant General</t>
  </si>
  <si>
    <t>Has the Audit Committee reviewed the legal compliance checklist and procedures related thereto?</t>
  </si>
  <si>
    <t>Does the Risk Management Committee comprise both internal and independent members with appropriate skills and competencies?</t>
  </si>
  <si>
    <t>Are management and employees encouraged to question and make suggestions regarding Enterprise Risk Management?</t>
  </si>
  <si>
    <t>Are all members of management and all employees actively involved in managing risks?</t>
  </si>
  <si>
    <t>Is each risk considered in terms of mitigating controls, and are the mitigating controls formally identified and recorded?</t>
  </si>
  <si>
    <t>Have specific individuals been identified regarding their responsibilities in the event of operations being disrupted?</t>
  </si>
  <si>
    <t>Are line managers provided with assistance to identify specific risks and how to address the risks?</t>
  </si>
  <si>
    <t>Have formal response strategies been developed for all significant risks?</t>
  </si>
  <si>
    <t>During strategic and operational planning are the risks considered that will impair service delivery or objectives?</t>
  </si>
  <si>
    <t>MFMA S125(2)(e)</t>
  </si>
  <si>
    <t>Is a comprehensive compliance checklist used to determine all non-compliance with any act?</t>
  </si>
  <si>
    <t>Are comments from the Audit Committee considered and acted upon?</t>
  </si>
  <si>
    <t>Is RISK, Fraud Prevention and Anti-Corruption a standing item on Audit Committee agenda's, other than special meetings?</t>
  </si>
  <si>
    <t>Is there a formalised Business Continuity Plan (BCP) and Disaster Recovery Plan covering all functions and not only ICT?</t>
  </si>
  <si>
    <t>PSRMF S24(1)</t>
  </si>
  <si>
    <t>PSRMF S24(4)</t>
  </si>
  <si>
    <t>PSRMF S24(2)</t>
  </si>
  <si>
    <t>Is the functioning of the Risk Management Committee regulated by a charter or a terms of reference, approved by the Accounting Officer?</t>
  </si>
  <si>
    <t>Has the accounting officer formally appointed the members of a Risk Management Committee with a suitably skilled and experienced Chairperson?</t>
  </si>
  <si>
    <t>PSRMF S24(5)(a)</t>
  </si>
  <si>
    <t>PSRMF S24(5)(b)</t>
  </si>
  <si>
    <t>PSRMF S24(5)(c)</t>
  </si>
  <si>
    <t>PSRMF S24(5)(d)</t>
  </si>
  <si>
    <t>PSRMF S24(5)(e)</t>
  </si>
  <si>
    <t>PSRMF S24(5)(f)</t>
  </si>
  <si>
    <t>PSRMF S24(5)(g)</t>
  </si>
  <si>
    <t>Does the Risk Management Committee evaluate the extent and effectiveness of the integration of risk management?</t>
  </si>
  <si>
    <t>Does the Risk Management Committee evaluate the effectiveness of the mitigating strategies implemented to address the material risks?</t>
  </si>
  <si>
    <t>Does the Risk Management Committee review the material findings and recommendations by assurance providers on the system of risk management and monitor the implementation of such recommendations?</t>
  </si>
  <si>
    <t>Does the Risk Management Committee develop its own key performance indicators for approval by the accounting officer?</t>
  </si>
  <si>
    <t>Does the Risk Management Committee interact with the Audit Committee to share information relating to material risks?</t>
  </si>
  <si>
    <t>PSRMF S24(5)(h)</t>
  </si>
  <si>
    <t>Is the risk appetite reviewed annually by the Risk Management Committee for approval by the accounting officer?</t>
  </si>
  <si>
    <t xml:space="preserve">Do division managers and senior managers support the risk management initiative, both in appearance and fact?
</t>
  </si>
  <si>
    <t>PSRMF S22(2)</t>
  </si>
  <si>
    <t>Does the Accounting Officer hold management accountable for designing, implementing, monitoring and integrating risk management into their day-to-day activities?</t>
  </si>
  <si>
    <t>Is the Risk Management Support function appropriately staffed in terms of the number of people required, as well as their experience and qualifications?</t>
  </si>
  <si>
    <t>Are monitoring activities focused on evaluating whether:
- allocated responsibilities are being executed effectively,
- response strategies are producing the desired result of mitigating risks or exploiting opportunities; and
- a positive correlation exists between improvements in the system of risk management and institutional performance?</t>
  </si>
  <si>
    <t>PSRMF S20</t>
  </si>
  <si>
    <t>Develop and implement a risk management policy. Implement approval mechanisms for all policies and procedures.</t>
  </si>
  <si>
    <t>Is there a central repository for all legal documents?</t>
  </si>
  <si>
    <t>PSRMF S13(1)</t>
  </si>
  <si>
    <t>Is Risk Management embraced in all major functions rather than selected areas?</t>
  </si>
  <si>
    <t>PSRMF S21(3)</t>
  </si>
  <si>
    <t>PSRMF S14(5)</t>
  </si>
  <si>
    <t>PSRMF S16(3)</t>
  </si>
  <si>
    <t>is there a "hot site" in order to continue functioning  seamlessly in the event of any disruption and is it tested regularly?</t>
  </si>
  <si>
    <t>Have the Risk and Audit Committees considered the Entity's BCP and DRP plans?</t>
  </si>
  <si>
    <t xml:space="preserve">Does the head of risk have unfettered access to management,
management platforms (such as meetings, planning sessions and committees), Exco meetings, strategic process and documents? </t>
  </si>
  <si>
    <t>Establish mechanism to include head of risk in all meetings and document circulation related to the activities of the municipality.</t>
  </si>
  <si>
    <t>Access to management and information could hamper the performance of the head of risk.</t>
  </si>
  <si>
    <t>Has the Audit Committee considered the Risk Management and Fraud Prevention policies, strategies and plans and are their recommendations considered in the annual reviews?</t>
  </si>
  <si>
    <t>Does the Audit Committee provide regular feedback to the accounting officer and council on the adequacy and effectiveness of risk management including recommendations for improvement?</t>
  </si>
  <si>
    <t>PSRMF 23(4)(c)</t>
  </si>
  <si>
    <t>Does the Audit Committee ensure that the internal and external audit plans are aligned to the risk profile?</t>
  </si>
  <si>
    <t>PSRMF 23(4)(d)</t>
  </si>
  <si>
    <t>PSRMF 23(4)(e)</t>
  </si>
  <si>
    <t>Is sufficient funding budgeted for implementing, maintaining and continuously improving Enterprise Risk Management and control?</t>
  </si>
  <si>
    <t>Does the Risk Management Committee assess the effectiveness of the risk management policy, strategy and implementation plan?</t>
  </si>
  <si>
    <t>Risk management may not be effectively integrated.</t>
  </si>
  <si>
    <t>The risk management policies, strategy and implementation plans may not be effective.</t>
  </si>
  <si>
    <t xml:space="preserve">The mitigating strategies to address the material risks may not be effective. </t>
  </si>
  <si>
    <t xml:space="preserve">Recommendations on material findings may not be appropriately implemented. </t>
  </si>
  <si>
    <t>Was the annual report prepared "in house"?</t>
  </si>
  <si>
    <t xml:space="preserve">Was the annual report submitted to the Auditor-General, together with the annual financial statements by, the 31st August and where applicable a consolidated annual report by the 30th September if there was an entity?  </t>
  </si>
  <si>
    <t>If applicable, were the outstanding components of the annual report subsequently submitted to council?</t>
  </si>
  <si>
    <t xml:space="preserve">Does Chapter 2 of the annual report include details of Intergovernmental relations?
</t>
  </si>
  <si>
    <t xml:space="preserve">Does Chapter 2 of the annual report address anti-corruption and fraud?
</t>
  </si>
  <si>
    <t xml:space="preserve">Does Chapter 2 on Governance in the annual report address risk management issues?
</t>
  </si>
  <si>
    <t xml:space="preserve">Does Chapter 2 on Governance in the annual report include details on all public accountability and public participation meetings and the IDP participation &amp; alignment?
</t>
  </si>
  <si>
    <t>Does Chapter 2 on Governance in the annual report address supply chain management issues?</t>
  </si>
  <si>
    <t xml:space="preserve">Does Chapter 2 on Governance in the annual report address By-laws? 
</t>
  </si>
  <si>
    <t>Does Chapter 2 on Governance in the annual report address the website(s) where information is available?</t>
  </si>
  <si>
    <t>Does Chapter 2 on Governance in the annual report share information on public satisfaction on municipal services?</t>
  </si>
  <si>
    <t>Does Chapter 2 in the annual report address the municipal oversight committees?</t>
  </si>
  <si>
    <t xml:space="preserve">Does Chapter 3 in the annual report demonstrate what service delivery has been achieved and what is outstanding?
</t>
  </si>
  <si>
    <t xml:space="preserve">In Chapter 3 of the annual report, are the service delivery issues structured, captured and reflected under each priority as contained in the IDP to allow for easy comparisons on achievements against budget and SDBIP?
</t>
  </si>
  <si>
    <t>The annual report may not demonstrate, in terms of service delivery, what is being achieved and what remains outstanding.</t>
  </si>
  <si>
    <t>Service delivery issues under each priority as contained in the IDP and compared to budgets and SDBIP should be reported.</t>
  </si>
  <si>
    <t>Performance derived from IDP objectives, translated into SDBIP and data on community needs and resource deployment should be outlined.</t>
  </si>
  <si>
    <t xml:space="preserve">Does Chapter 4 of the annual report provide information pertaining to the implementation of an effective performance management system, organisational development and performance of the municipality?
</t>
  </si>
  <si>
    <t>Does Chapter 4 of the annual report provide information on planning, service delivery, organisation, job evaluation, remuneration, benefits, personnel expenditure, affirmative action, recruitment, promotions, termination of services, performance management, skills development, injury on duty, labour relations, leave and discharge due to ill-health?</t>
  </si>
  <si>
    <t>Does Chapter 4 of the annual report provide information to identify skills gaps and plans for the development of such skills?</t>
  </si>
  <si>
    <t xml:space="preserve">Does Chapter 6 of the annual report include details on issues raised during the previous financial year by the Auditor-General?
</t>
  </si>
  <si>
    <t xml:space="preserve">Is an Appendix C include an organogram of the administrative structure? </t>
  </si>
  <si>
    <t>Is an Appendix B on Committee and Committee purpose included, listing all committees of the council, the purpose of each committee and the names of councillors serving on them and the attendance of each councillor?</t>
  </si>
  <si>
    <t>Is an Appendix D included on what constitutes a municipal function and the applicable functions of the municipality?</t>
  </si>
  <si>
    <t xml:space="preserve">Is an Appendix E on Ward reporting included with information on the functions of ward committees, the sector of community representation, reports submitted by each of these committees challenges experienced and measures taken to address them? </t>
  </si>
  <si>
    <t xml:space="preserve">Is an Appendix G included on recommendations of the audit committee, those adopted, those that were not adopted and the meetings held? </t>
  </si>
  <si>
    <t>Is an Appendix H included on information related to the largest projects, agreements and contracts and any Public, Private Partnerships?</t>
  </si>
  <si>
    <t xml:space="preserve">Is an Appendix I include a municipal entity/service provider performance schedule from the top four priority indicators in the IDP?  </t>
  </si>
  <si>
    <t xml:space="preserve">Is an Appendix J included with senior managers disclosures of financial interest?  </t>
  </si>
  <si>
    <t>Is an Appendix K included on Revenue collection by votes and by source based on prior year and current year actual collections?</t>
  </si>
  <si>
    <t>Is an Appendix L included on Conditional Grants received (excluding MIG) received during the year indicating adjustments budget and the actual, showing percentage variances and any major conditions applied by donors on each grant?</t>
  </si>
  <si>
    <t>Is an Appendix N on all capital projects in the current financial year, indicating the adjusted budget, actual in the current year and the variance?</t>
  </si>
  <si>
    <t>Is an Appendix O included on all capital projects per ward in the current financial year and if the work was completed or not?</t>
  </si>
  <si>
    <t xml:space="preserve">Is an Appendix P included on service connection backlogs at schools and clinics with there names and location? </t>
  </si>
  <si>
    <t>Is an Appendix Q included with all service backlogs experienced by the community where another sphere of government is responsible for providing the service?</t>
  </si>
  <si>
    <t>Is an Appendix R included listing all organisations or person in receipt of loans and grants; stating the nature of the projects funded, conditions attached and the rand value?</t>
  </si>
  <si>
    <t xml:space="preserve">Is an Appendix S included listing all monthly MFMA S71 budget statements not submitted in time?  </t>
  </si>
  <si>
    <t>Is an Appendix T included for powers and functions not covered in other sections of the annual report?</t>
  </si>
  <si>
    <t>Stakeholders may not be informed about recurring audit issues.</t>
  </si>
  <si>
    <t xml:space="preserve">Does Chapter 6 of the annual report include the Auditor-General’s Report as submitted by the Auditor-General?
</t>
  </si>
  <si>
    <t>Stakeholders may not be aware of the reliability of the annual financial statements.</t>
  </si>
  <si>
    <t>Details of the previous year's audit findings to included in the annual report.</t>
  </si>
  <si>
    <t>Councillors may not be attending council meetings.</t>
  </si>
  <si>
    <t>Stakeholders may not be aware of the functions of the municipality.</t>
  </si>
  <si>
    <t>Stakeholders may not be aware of the functions and the work done by ward councillors.</t>
  </si>
  <si>
    <t>Stakeholders may not be aware of the projects undertaken in wards.</t>
  </si>
  <si>
    <t>Stakeholders may not be aware of the work done by the audit committee and whether their recommendations are being implemented.</t>
  </si>
  <si>
    <t xml:space="preserve">An Appendix E on Ward reporting should be included with information on the functions of ward committees, the sector of community representation, reports submitted by each of these committees challenges experienced and measures taken to address them. </t>
  </si>
  <si>
    <t>An Appendix D explaining the applicable functions of the municipality should be included.</t>
  </si>
  <si>
    <t xml:space="preserve">An Appendix C with an organogram of the administrative structure should be included. </t>
  </si>
  <si>
    <t>An Appendix B on Committee and Committee purpose included, listing all committees of the council, the purpose of each committee and the names of councillors serving on them and the attendance of each councillor should be included.</t>
  </si>
  <si>
    <t xml:space="preserve">An Appendix F on Ward information should be included outlining the name/number of the ward, listing the seven largest projects in each ward with start &amp; end dates, their total value, progress and information on the top four delivery priorities per ward. </t>
  </si>
  <si>
    <t xml:space="preserve">Is an Appendix F on Ward information included outlining the name/number of the ward, listing the seven largest projects in each ward with start &amp; end dates, their total value, progress and information on the top four delivery priorities per ward? </t>
  </si>
  <si>
    <t xml:space="preserve">An Appendix G of the audit committee recommendations; those adopted, those that were not adopted and the meetings held should be included. </t>
  </si>
  <si>
    <t>Stakeholders may not be aware of the large projects, agreements, contracts including PPP's.</t>
  </si>
  <si>
    <t>An Appendix H reflecting information related to the largest projects, agreements and contracts and any Public, Private Partnerships should be included.</t>
  </si>
  <si>
    <t>Stakeholders may not be aware of the performance of service providers.</t>
  </si>
  <si>
    <t>An Appendix I should include a municipal entity/service provider performance schedule from the top four priority indicators in the IDP.</t>
  </si>
  <si>
    <t>Stakeholders may not be aware of the financial interest of senior managers.</t>
  </si>
  <si>
    <t xml:space="preserve">An Appendix J with senior managers disclosures of financial interest should be included.  </t>
  </si>
  <si>
    <t>Stakeholders may not be aware of the performance of conditional grants.</t>
  </si>
  <si>
    <t>An Appendix L on the performance of Conditional Grants received (excluding MIG)should be included.</t>
  </si>
  <si>
    <t xml:space="preserve">Stakeholders may not be aware of the progress of capital projects. </t>
  </si>
  <si>
    <t xml:space="preserve">Stakeholders may not be aware of expenditure spent on new and upgrade/renewal capital projects. </t>
  </si>
  <si>
    <t>An Appendix N on progress with capital expenditure should be included.</t>
  </si>
  <si>
    <t>An Appendix M detailing capital expenditure new assets programmes and upgrade/renewal programmes should be included.</t>
  </si>
  <si>
    <t>Stakeholders may not be aware in which wards capital projects are being undertaken.</t>
  </si>
  <si>
    <t>An Appendix O should indicate all capital projects per ward in the current financial year and if the work was completed or not.</t>
  </si>
  <si>
    <t xml:space="preserve">An Appendix P should indicate all service connection backlogs at schools and clinics . </t>
  </si>
  <si>
    <t>Stakeholders may not be aware of service backlogs being experienced by the community where another sphere of government is responsible for providing the service.</t>
  </si>
  <si>
    <t>An Appendix Q should indicate all service backlogs experienced by the community where another sphere of government is responsible for providing the service.</t>
  </si>
  <si>
    <t>Stakeholders may not be aware of organisations or persons receiving loans and grants.</t>
  </si>
  <si>
    <t>An Appendix R should detail all organisations or person in receipt of loans and grants; stating the nature of the projects funded, conditions attached and the rand value.</t>
  </si>
  <si>
    <t xml:space="preserve">An Appendix S should list all monthly MFMA S71 budget statements not submitted in time.  </t>
  </si>
  <si>
    <t>Stakeholders may not be aware of all the powers and functions being delivered.</t>
  </si>
  <si>
    <t>An Appendix T should indicate powers and functions not covered in other sections of the annual report.</t>
  </si>
  <si>
    <t>MFMA Circular 32</t>
  </si>
  <si>
    <t>There cannot be oversight if officials and executive report on their own work.</t>
  </si>
  <si>
    <t>Non-executive councillors and municipal officials must not form part of an Oversight Committee. Assistance from the Audit Committee and the community is recommended.</t>
  </si>
  <si>
    <t>The oversight report must state whether council either;
(i) approved the annual report with or without reservations;
(ii) rejected the annual report;
(iii) referred the annual report back for revision of those components that can be revised.</t>
  </si>
  <si>
    <t>The public should be given a fair opportunity to give input into the oversight report.</t>
  </si>
  <si>
    <t xml:space="preserve">The Risk Management Committee should regularly evaluate the extent and effectiveness of integration of risk management into the organisation. </t>
  </si>
  <si>
    <t xml:space="preserve">The Risk Management Committee should regularly assess the effectiveness of the risk management policy, strategy and implementation plans. </t>
  </si>
  <si>
    <t>The Risk Management Committee should regularly evaluate the effectiveness of the mitigating strategies implemented to address the material risks.</t>
  </si>
  <si>
    <t>The Risk Management Committee should regularly review the material findings and recommendations by assurance providers on the system of risk management and monitor the implementation of such recommendations.</t>
  </si>
  <si>
    <t>The Risk Management Committee should annually develop its own key performance indicators for approval by the accounting officer.</t>
  </si>
  <si>
    <t>The Risk Management Committee should regularly interact with the Audit Committee to share information relating to material risks.</t>
  </si>
  <si>
    <t>The Audit Committee may not be aware of material risks.</t>
  </si>
  <si>
    <t>A compliance checklist  should be used which will also assist with the disclosure requirements in the annual financial statements.</t>
  </si>
  <si>
    <t>The Audit Committee should review the legal compliance checklist.</t>
  </si>
  <si>
    <t>The Risk Management Committee should comprise both internal and independent members with appropriate skills and competencies.</t>
  </si>
  <si>
    <t>Management and employees should be encouraged to question and make suggestions regarding Enterprise Risk Management.</t>
  </si>
  <si>
    <t>All members of management and all employees should be actively involved in managing risks.</t>
  </si>
  <si>
    <t>Risk Management should be embraced in all major functions rather than selected areas.</t>
  </si>
  <si>
    <t>Management may not take risk seriously.</t>
  </si>
  <si>
    <t>Performance agreements should include designing, implementing, monitoring and integrating risk management into day-to-day activities.</t>
  </si>
  <si>
    <t>PSRMF S17(7)</t>
  </si>
  <si>
    <t>Response strategies should be documented and the responsibilities and timelines attached thereto should be communicated to the relevant persons.</t>
  </si>
  <si>
    <t>Is the risk tolerance reviewed annually by the Risk Management Committee for approval by the accounting officer?</t>
  </si>
  <si>
    <t>PSRMF S24(5)(a)(v)</t>
  </si>
  <si>
    <t>Is the risk identification and assessment methodologies reviewed annually by the Risk Management Committee for approval by the accounting officer?</t>
  </si>
  <si>
    <t>PSRMF S24(5)(a)(vi)</t>
  </si>
  <si>
    <t>PSRMF S17(5)</t>
  </si>
  <si>
    <t>Key risks will not be adequately addressed and managed.</t>
  </si>
  <si>
    <t>Appoint a qualified and dedicated risk manager that meets the required skill's criteria, either head of risk or Chief Risk Officer.</t>
  </si>
  <si>
    <t>Risk tolerance may not be relevant.</t>
  </si>
  <si>
    <t>PSRMF S25(2)(b)(vi)</t>
  </si>
  <si>
    <t>The head of risk should develop, in consultation with management, risk classification and the Risk committee should approve.</t>
  </si>
  <si>
    <t>Is the classification of each risk approved by the Risk Committee?</t>
  </si>
  <si>
    <t>Annually the head of risk should develop, in consultation with management, risk tolerance levels and the Risk committee should approve.</t>
  </si>
  <si>
    <t>Annually the head of risk should develop, in consultation with management, risk appetite levels and the Risk committee should recommend to the accounting officer for approval.</t>
  </si>
  <si>
    <t>The head of risk should develop, in consultation with management, risk identification and assessment methodologies for the Risk Committee for the Accounting Officers approval.</t>
  </si>
  <si>
    <t>Risk identification and assessment methodologies may be irrelevant.</t>
  </si>
  <si>
    <t>The Risk Management Committee may not be measured against realistic key performance indicators.</t>
  </si>
  <si>
    <t>The Accounting Officer may not be aware of risks &amp;/or the controls in place to mitigate risks.</t>
  </si>
  <si>
    <t>The Audit Committee should provide the independent oversight for the Risk Management and Fraud Prevention policies, strategies and plans.</t>
  </si>
  <si>
    <t>RISK, Fraud Prevention and Anti-Corruption should be an integral part of all work performed by the Audit Committee.</t>
  </si>
  <si>
    <t>The accounting officer should follow up that Audit Committee comments are considered and acted upon.</t>
  </si>
  <si>
    <t>Does the Audit Committee satisfy itself that it has appropriately addressed financial reporting risks (including the risk of fraud), internal financial controls, and IT risks as they relate to financial reporting?</t>
  </si>
  <si>
    <t>There may not be the independent oversight.</t>
  </si>
  <si>
    <t>Audits may not be concentrating on the risks.</t>
  </si>
  <si>
    <t xml:space="preserve">The Accounting Officer should ensure that the Audit Committee regularly reports on the adequacy and effectiveness of risk management and the recommendations. </t>
  </si>
  <si>
    <t>Council may not receive the independent oversight that an Audit Committee provides.</t>
  </si>
  <si>
    <t>The Audit Committee should that internal audits are aligned to the risks.</t>
  </si>
  <si>
    <t xml:space="preserve">The Audit Committee Charter should state that the Audit Committee address:
- Financial reporting risk,
- internal financial controls,
- IT Risks </t>
  </si>
  <si>
    <t>Audit Committee responsibilities may not be understood.</t>
  </si>
  <si>
    <t>All legal documents should be stored in a safe place.</t>
  </si>
  <si>
    <t>Important legal documents may be lost.</t>
  </si>
  <si>
    <t>Legal challenges may be costly.</t>
  </si>
  <si>
    <t>Certain compliance responsibilities may not be performed.</t>
  </si>
  <si>
    <t>Risk management may be ignored.</t>
  </si>
  <si>
    <t>Risk may not be integrated in all respects.</t>
  </si>
  <si>
    <t>Risk management may not receive the funding required for appropriate management.</t>
  </si>
  <si>
    <t>PSRMF S12</t>
  </si>
  <si>
    <t>Risk may be limited areas.</t>
  </si>
  <si>
    <t>Does the risk identification process encompass all risks, and not only those under the direct control of the institution?</t>
  </si>
  <si>
    <t>PSRMF S14(4)</t>
  </si>
  <si>
    <t>Risks may have been narrow and limited to a few biased individuals.</t>
  </si>
  <si>
    <t>Risk identification should be done with input from all stakeholders (all levels of employee; suppliers; other entities; etc.).</t>
  </si>
  <si>
    <t>Risk identification may be limited.</t>
  </si>
  <si>
    <t>All managers and staff should be given adequate training on risk management.</t>
  </si>
  <si>
    <t>External stakeholders should be requested to assist with risk identification.</t>
  </si>
  <si>
    <t>Risk identification that affect the institutions ability to execute its constitutional mandate or affect the institutions operations should be considered.</t>
  </si>
  <si>
    <t>Strategic and operational risks may be missed.</t>
  </si>
  <si>
    <t>Each risk should be classified in terms of whether the risk is an existing risk; a new risk; an emerging risk; or an external risk?</t>
  </si>
  <si>
    <t>PSRMF S16(5)</t>
  </si>
  <si>
    <t>Has the inherent risk been assessed to establish the level of exposure in the absence of deliberate management actions to influence the risk?</t>
  </si>
  <si>
    <t>Did a residual risk assessment follow the inherent risk assessment to determine the actual remaining level of risk after the mitigating effects of management actions to influence the risk?</t>
  </si>
  <si>
    <t>Was the residual risk benchmarked against the institutions risk appetite to determine the need for further management intervention?</t>
  </si>
  <si>
    <t>Inherent risks may be exposed</t>
  </si>
  <si>
    <t>Residual risk may not be adequately addressed.</t>
  </si>
  <si>
    <t>Residual risk may be ignored.</t>
  </si>
  <si>
    <t>Inherent risks should all be assessed.</t>
  </si>
  <si>
    <t>The residual risk, after the mitigating effects of management actions to influence the inherent risk should be assessed.</t>
  </si>
  <si>
    <t>Residual risks should be benchmarked against the institutions risk appetite to establish acceptable levels.</t>
  </si>
  <si>
    <t>PSRMF S16(7)</t>
  </si>
  <si>
    <t>Have risk assessments been re-performed for the key risks in response to significant environmental &amp;/or organisational changes, but at least once a year, to ascertain the shift in the magnitude of risk and the need for further management action?</t>
  </si>
  <si>
    <t>Key risks may not have been adequately addressed and managed.</t>
  </si>
  <si>
    <t>Controls to mitigate risks should be re-assessed at least annually in terms of their effectiveness particularly for key risks and changes.</t>
  </si>
  <si>
    <t>Develop and implement a risk management strategy and implement approval mechanisms for all strategies.</t>
  </si>
  <si>
    <t>Fraud prevention mechanism may not be established and / nor approved.</t>
  </si>
  <si>
    <t xml:space="preserve">Develop, approve and communicate a comprehensive Fraud prevention policy. </t>
  </si>
  <si>
    <t>Does the head of Risk have the appropriate skills, experience and capacity to manage the function?</t>
  </si>
  <si>
    <t>The management of risk may not be effective.</t>
  </si>
  <si>
    <t>The head of risk should have the knowledge, skills and experience to manage the risk function.</t>
  </si>
  <si>
    <t xml:space="preserve">Have risk tolerance levels been developed for each of its major risk categories and approved by the accounting officer? </t>
  </si>
  <si>
    <t>Risk management effort may not be commensurate with the proportion of risk to avoid or control.</t>
  </si>
  <si>
    <t xml:space="preserve">Risk tolerance levels should be developed by the head of risk, with management and recommended to the Risk Management Committee for approval by the accounting officer. </t>
  </si>
  <si>
    <t>Mitigating controls may not be tracked</t>
  </si>
  <si>
    <t>Appropriate action may not be taken.</t>
  </si>
  <si>
    <t>Risk should be categorised and entered into the risk register with strategies.</t>
  </si>
  <si>
    <t>Risks not monitored may develop</t>
  </si>
  <si>
    <t>Monitoring activities should create a perception that the risk management processes result in:
- enhanced prevention of fraud and corruption,
- more efficient use of resources,
- reduced waste,
- more informed decisions by management and employees,
- improved sustainability and reliable service delivery, on a cost-effective basis.</t>
  </si>
  <si>
    <t>Is the Business Continuity Plan and Disaster Recovery Plan regularly reviewed and tested?</t>
  </si>
  <si>
    <t>Each year the business continuity plan should be revised to ensure relevance.</t>
  </si>
  <si>
    <t>The business continuity plan may become outdated.</t>
  </si>
  <si>
    <t xml:space="preserve">Business continuity plans should be developed for all functions of the institution. </t>
  </si>
  <si>
    <t>Important functions may not be covered.</t>
  </si>
  <si>
    <t>Alternate venues should be planned for all functions and areas to ensure continuity.</t>
  </si>
  <si>
    <t>Individuals should be appointed and responsibilities allocated in the event of operations being disrupted.</t>
  </si>
  <si>
    <t>Individuals may not take responsibility during disrupted business.</t>
  </si>
  <si>
    <t>MFMA S165</t>
  </si>
  <si>
    <t>Staff may not be aware how management perceives how effective they are.</t>
  </si>
  <si>
    <t>Performance reviews should be carried out at least annually but preferably quarterly and more often when performance is not acceptable.</t>
  </si>
  <si>
    <t>HR department may not be aware of the importance of answering audit queries timeously .</t>
  </si>
  <si>
    <t>Are any HR audit queries attended to as soon as possible?</t>
  </si>
  <si>
    <t>BTO may not be able to perform their functions effectively.</t>
  </si>
  <si>
    <t>Vacancies on the approved structure should be filled.</t>
  </si>
  <si>
    <t>The Internship programme may not be appropriately co-ordinated.</t>
  </si>
  <si>
    <t xml:space="preserve">Completing the MFMIP should be a condition of the Interns employment contract. </t>
  </si>
  <si>
    <t xml:space="preserve">Interns may not be developing and performing as expected and they may not be aware of their failures.  </t>
  </si>
  <si>
    <t>All Interns should receive an employment contract.</t>
  </si>
  <si>
    <t>Interns may not be aware of their rights and obligations.</t>
  </si>
  <si>
    <t>Recruitment and selection should be aligned to the Minimum Competency Regulations.</t>
  </si>
  <si>
    <t xml:space="preserve">Is there an adopted Municipal Finance Management Internship Programme (MFMIP) Framework / Policy </t>
  </si>
  <si>
    <t xml:space="preserve">There may not be buy-in to the Internship programme and therefore may not be effective.  </t>
  </si>
  <si>
    <t xml:space="preserve">An HR official should be appointed as the coordinator of the Internship programme. </t>
  </si>
  <si>
    <t>The Interns may not be guided</t>
  </si>
  <si>
    <t xml:space="preserve">Each Intern should have a portfolio of evidence and the mentor should sign that the Intern has satisfactorily completed each activity. </t>
  </si>
  <si>
    <t>Interns log books should routinely complete and signed off.</t>
  </si>
  <si>
    <t>All rejections of monthly gross salary payments submitted to the bank/s for payment should be immediately followed up and reasons for rejections thoroughly investigated.</t>
  </si>
  <si>
    <t xml:space="preserve">There may not be reliable off-site backups </t>
  </si>
  <si>
    <t>Confirmation of daily automated off-site backups should be sent to a reliable official.</t>
  </si>
  <si>
    <t xml:space="preserve">There may not be adequate expertise to meet requirements. </t>
  </si>
  <si>
    <t>The Financial system should integrate to the Town Planning GIS system to ensure property and services are aligned.</t>
  </si>
  <si>
    <t>Loss of revenue through incorrect property and service registrations.</t>
  </si>
  <si>
    <t>Exception reports should be extracted each month to reflect differences between the Financial system and the Town Planning GIS system. Property differences should be checked with the Deeds Office. The cause of differences should be investigated and corrections should be done immediately.</t>
  </si>
  <si>
    <t>IT should be in a secure, protected and controlled area with strict access control.</t>
  </si>
  <si>
    <t>If adequate environmental controls are not in place, IT processing facilities may be exposed to negative environmental impacts and unprecedented downtime due to power outages, strike action, fires or water damage leading to data loss and disruption of service.</t>
  </si>
  <si>
    <t>Is there a documented user account management policy and procedures for limiting administrator access and reviewing administrator activities on a regular basis?</t>
  </si>
  <si>
    <t>An IT Governance Framework should be aligned to the overall enterprise governance and control environment and include;
- Management governance structures such as an IT steering committee,
- Resource management,
- Responsibilities for risk management,
- Reporting of IT governance status and issues to the corporate governance oversight body,
- Measurement &amp; evaluation of delivery of IT's strategies &amp; objectives</t>
  </si>
  <si>
    <t>MFMA s70(2)
Circular 61</t>
  </si>
  <si>
    <t>MFMA s9(a)
Circular 61</t>
  </si>
  <si>
    <t>MFMA s9(b)
Circular 61</t>
  </si>
  <si>
    <t>MFMA s8(5)
Circular 61</t>
  </si>
  <si>
    <t xml:space="preserve">Proof of written submission informing  NT, PT and AG of the intent to change the primary bank account. </t>
  </si>
  <si>
    <t>Has Form B of Circular 61 (previously the details) been submitted to the Auditor-General, the Provincial and National Treasury within 90 days of opening a new bank account, indicating  the name of the bank where the new account was opened, and the type and number of the new account?</t>
  </si>
  <si>
    <t>MFMA s11(4)(a)
Circular 61</t>
  </si>
  <si>
    <t xml:space="preserve">Has Form D of Circular 61 been submitted within 30 days of each quarter to the Auditor-General, Provincial and National Treasury of all withdrawals in circumstances where the payment is not in terms of an approved budget? </t>
  </si>
  <si>
    <t xml:space="preserve">Council may not be aware of withdrawals in circumstances where the payment is not in terms of an approved budget </t>
  </si>
  <si>
    <t xml:space="preserve">Has Council been informed within 30 days of each quarter of all withdrawals from bank accounts, in circumstances where the payment is not in terms of an approved budget? </t>
  </si>
  <si>
    <t>Proof that the consolidated report has been tabled to Council within 30 days after the end of each quarter, must be retained.</t>
  </si>
  <si>
    <t>MFMA S13(4)
Circular 61</t>
  </si>
  <si>
    <t>Has Form E of Circular 61 been submitted to all banks, insurance companies or other financial institutions which hold, or have held a bank account or investment on behalf of a municipality during the course of a financial year within 30 days after the end of the financial year?</t>
  </si>
  <si>
    <t>Annual financial statements may not report the correct figures.</t>
  </si>
  <si>
    <t>Submit Form E of Circular 61 to all banks, insurance companies or other financial institutions which hold, or have held a bank account or investment on behalf of a municipality during the course of a financial year as soon as possible after the financial year end so that reconciliations can be confirmed as early as possible.
Retain proof of submission.</t>
  </si>
  <si>
    <t>If there were any non-compliance pertaining to the tabling or approval of the annual budget or compulsory consultation processes; did the mayor inform the council, the MEC for Finance and National Treasury and indicate any remedial or corrective measures the municipality intends to implement to avoid a reoccurrence.</t>
  </si>
  <si>
    <t>MFMA s13(2)
Investment Regulations</t>
  </si>
  <si>
    <t xml:space="preserve">a) The supporting documents of investments should contain a statement that the investments are within the parameters of the policy,
B) The CFO should check and confirm that all investments are within the of the approved policy,
c) The monthly reports should contain details of all investments and a statement included that all investments are within the parameters of the approved policy.  </t>
  </si>
  <si>
    <t>Does the investment policy set out the minimum acceptable credit rating for investments?</t>
  </si>
  <si>
    <t>Investment Regulations S4(c)</t>
  </si>
  <si>
    <t>Does the Investment policy set out the investment types and a list of approved institutions where investments may be made?</t>
  </si>
  <si>
    <t>Were all/any investments over the past year, only with the type and approved institutions in the Investment policy?</t>
  </si>
  <si>
    <t>Were all/any investments over the past year, only with the following types;
(a) securities issued by the national government;
(b) listed corporate bonds with an investment grade rating from a nationally or internationally recognised credit rating agency;
(c) Deposits with registered banks
(d) deposits with the Public Investment Commissioners
(e) deposits with the Corporation for Public Deposits;
(f) bankers acceptance certificates or negotiable certificates of deposits of registered banks;
(g) guaranteed endowment policies with the intention of establishing a sinking fund;
(h) repurchase agreements with registered banks;
(i) municipal bonds?</t>
  </si>
  <si>
    <t>Investment Regulations S7</t>
  </si>
  <si>
    <t>Investment Regulations S6</t>
  </si>
  <si>
    <t>Investment Regulations S8</t>
  </si>
  <si>
    <t xml:space="preserve">Does the Investment policy state that if any fee, commission or other reward is paid to an investment manager, the investment manager must declare such payment to the council by way of a certificate disclosing full details of the payment? </t>
  </si>
  <si>
    <t>Investment Regulations S 9</t>
  </si>
  <si>
    <t>Have reports been included in the S71 reports submitted within 10 days of each month, describing in accordance with GRAP the investment portfolio, including any changes to the investment portfolio during the month?</t>
  </si>
  <si>
    <t xml:space="preserve">Interest may not be recognised monthly in terms of GRAP </t>
  </si>
  <si>
    <t>Non-compliance issues pertaining to the budget process may not be addressed.</t>
  </si>
  <si>
    <t>Minutes of the council meeting where the mayor submitted a report to council on the implementation of the budget and the financial state of affairs of the municipality must be documented and approved and safely filed.</t>
  </si>
  <si>
    <t>Has a report been submitted to council at the end of each quarter, to inform council of all expenditure incurred by the municipality on staff salaries, wages, allowances and other benefits, and in a manner that discloses such expenditure per type?</t>
  </si>
  <si>
    <t>Attach extract of council resolution to the minutes of the report to council on all expenditure incurred by the municipality on staff salaries, wages, allowances and other benefits, and in a manner that discloses such expenditure per type must be kept, approved and safely filed.</t>
  </si>
  <si>
    <t>The CFO should assist the accounting officer with the mid year assessment and retain proof of submitting (before the 25th January) to the mayor and provincial &amp; national treasuries and remind the mayor to submit the report to council by the 31st January.</t>
  </si>
  <si>
    <t>SCM Reg 6(2)(a)(I)</t>
  </si>
  <si>
    <t xml:space="preserve">Council may not be aware of any problems with the implementation of the supply chain management policy and corrective action may be delayed. </t>
  </si>
  <si>
    <t>Each month the official acting in terms of a sub-delegation must report in writing of all written or verbal quotations and formal written price quotations accepted.</t>
  </si>
  <si>
    <t>The municipal manager should appoint an independent and impartial person not directly involved in the supply chain management processes to assist in the resolution of disputes and to deal with objections, complaints or queries regarding such decisions or actions or any matter arising from contracts and to report to the municipal manager each month.</t>
  </si>
  <si>
    <t xml:space="preserve">Without adequate systems and with a change in leadership and personnel, Unauthorised, irregular, fruitless and wasteful expenditure may not be correctly addressed and prevented.
The municipality may not recover amounts due to the municipality.
Investigations may not be followed by the appropriate format.
The appropriate oversight functions might not be informed. </t>
  </si>
  <si>
    <t>Has National Treasury been informed of any payments due by an organ of state to the municipality in respect of municipal tax or for services, if such payments have regularly been in arrears for periods of more than 30 days?</t>
  </si>
  <si>
    <t>Proof of correspondence informing National Treasury of any payments due by an organ of state to the municipality in respect of municipal tax or for services, where such payments were regularly in arrears for periods of more than 30 days must be filed in a safe place.</t>
  </si>
  <si>
    <t>Proof that the entity submitted the mid year budget and performance assessment report to the board of directors of the entity and the parent municipality of the entity must be retained.
A system of recording  the receipt of the reports to be in place.</t>
  </si>
  <si>
    <t>Did the entity report any financial problems, in writing, to;
- the board of directors of the entity, at the next meeting, and
- to the parent municipality.
Any steps taken to rectify such financial problems?</t>
  </si>
  <si>
    <t>Proof that the entity reported any financial problem, in writing to the board of directors of the entity, at its next meeting, and to the parent municipality; must be retained.</t>
  </si>
  <si>
    <t>The board of directors of the municipal entity must promptly report to the Mayor and municipal manager of the entity's parent municipality and the AG particulars of irregular or fruitless and wasteful expenditure, steps taken to recover the expenditure and steps taken to prevent recurrence of the expenditure.</t>
  </si>
  <si>
    <t>Action will not be taken against interference by councillors in the administrative affairs of the municipality.</t>
  </si>
  <si>
    <t>Has the entity submitted information, returns, documents, explanations and motivations as may be required to the parent municipality, National Treasury, provincial treasury Department Local Government and the Auditor-General?</t>
  </si>
  <si>
    <t>Minutes of meetings where the mayor tabled the budget or adjusted budget of the municipal entity as approved by the entity's board of directors must be recorded, approved and safely filed.</t>
  </si>
  <si>
    <t>Minutes of council meeting where the mayor reported the amount, duration and cost of any debt in terms of such a credit facility as well as options for repayment of such a debt to be properly recorded and approved.</t>
  </si>
  <si>
    <t>Proof of submitting monthly S71 reports to the mayor within 10 days of the month end and should be kept. The reports should include the market value of investments at the beginning and the end of each month.</t>
  </si>
  <si>
    <t>Proof of submitting monthly S71 reports to the mayor within 10 days of the month end and should be kept. The reports should include any changes in the investments portfolio during the month.</t>
  </si>
  <si>
    <t>Proof of submitting monthly S71 reports to the mayor within 10 days of the month end and should be kept. The reports should include the fully accrued interest and yield for the month.</t>
  </si>
  <si>
    <t>Stakeholders may not be aware of the value of investments.</t>
  </si>
  <si>
    <t>Stakeholders may not be aware of any changes in the investment portfolio.</t>
  </si>
  <si>
    <t>Has Form A of Circular 61 (or previously, the details) been submitted to the Auditor General, Provincial and National Treasury, indicating the  name of the bank where the primary bank account is held, the type and number of the account ?</t>
  </si>
  <si>
    <t>Proof of written submission to NT, PT and AG of the details of the primary bank account must be retained.</t>
  </si>
  <si>
    <t>Has Form C of Circular 61 been submitted annually before the start of the financial year, to the Auditor-General, the Provincial and National Treasury; indicating the name of each bank where the municipality holds a bank account, and the type and number of each account?</t>
  </si>
  <si>
    <t xml:space="preserve">Proof of  Form C of Circular 61 being submitted to AG, PT &amp; NT reflecting banking details. </t>
  </si>
  <si>
    <t>Proof of submitting Form F, Circular 61 to National Treasury of the overdrawn accounts, the reasons for the overdrawn account and the steps taken or to be taken to address the matter must be properly filed.</t>
  </si>
  <si>
    <t>A Compliance Register must be maintained.</t>
  </si>
  <si>
    <t xml:space="preserve">Regular checks and at least annually the CFO or delegated official must check that all bank accounts are in the name of the municipality at a South African registered bank. </t>
  </si>
  <si>
    <t>Un-reconciled deposits.
Exposure to income loss</t>
  </si>
  <si>
    <t xml:space="preserve">Regular checks, at least annually and if a cheque signatory leaves the employment of the municipality, the CFO must check that the cheque signatories according to the banks agree to the delegated authority. </t>
  </si>
  <si>
    <t>The officials delegated with the responsibility to prepare and authorise payments should sign that the payments are only to defray expenditure appropriated in terms of the approved budget.
The MEC's approval must be obtained for all payments if the annual budget has not been approved by council by the start of the budget year. 
The mayors approval must be obtained for all expenditure that may have been unforeseeable and unavoidable in emergency or exceptional circumstances.</t>
  </si>
  <si>
    <t xml:space="preserve">Regular checks, at least annually, the CFO must check that the cheque signatories according to the banks agree to the delegated authority. </t>
  </si>
  <si>
    <t>Suitable supporting documents should be attached to all withdrawals for exception payments.</t>
  </si>
  <si>
    <t xml:space="preserve">Officials or councillors who incur expenditure in relation to official municipal business should either;
- use personal credit cards or cash and request reimbursement, or 
- Arrangements should be made for the municipality to settle the expenditure directly with the service provider. </t>
  </si>
  <si>
    <t>Has the municipality prepared an annual cash flow budget?</t>
  </si>
  <si>
    <t>Failure to prepare a cash flow budget may lead to problems in liquidity of municipality during course of year.</t>
  </si>
  <si>
    <t>Are regular cash flow projections performed?</t>
  </si>
  <si>
    <t>Regular (weekly and monthly)  cash flow analysis and projections for the remainder of the year should be delegated to an official.</t>
  </si>
  <si>
    <t>Is there evidence that the municipality is itself able to detect cash flow problems within the municipality i.e. adverse comments from bank, AG, drop in credit rating, failure to fulfil commitments or pay creditors?</t>
  </si>
  <si>
    <t>Failure to take cognizance of comments from bank or AG or other information surrounding cash flow problems may result in non-detection of potential problems.</t>
  </si>
  <si>
    <t>CFO to liaise closely with bank and AG to ensure on-going intelligence is analysed concerning cash flows.</t>
  </si>
  <si>
    <t>a) The supporting documents of investments should contain a statement that the investments were made according to the policy,
B) The CFO should check and confirm that all investments are made according to the approved policy,
c) The monthly reports should contain details of all investments and a statement included that all investments were made according to policy.  
d) Credit ratings of all banks used for investments should be obtained annually.</t>
  </si>
  <si>
    <t>a) Investments may not be diversified
b) Cash resources may be exposed to unnecessary risk.</t>
  </si>
  <si>
    <t>The Investment official should not when interest is paid or capitalised and how much should be paid.
The official should initiate a cash receivable document for cash book and not wait for an unknown deposit to arise.</t>
  </si>
  <si>
    <t>Does the investment policy adequately provide for appropriate standards of care when making investments to diversify its investment portfolio across institutions, types of investment and investment maturities?</t>
  </si>
  <si>
    <t>Investment may be exposed to one or a few banks.</t>
  </si>
  <si>
    <t>Only Rand denominated investment are permitted.</t>
  </si>
  <si>
    <t>Investments may be subject to exchange rate fluctuations.</t>
  </si>
  <si>
    <t>Investment should be diversified over a number of safe banks.</t>
  </si>
  <si>
    <t>Has the mayor, within 30 days after the end of each quarter during the past financial year, submitted a report to council on the implementation of the budget and the financial state of affairs of the municipality?</t>
  </si>
  <si>
    <t>Has the mayor promptly reported to council and the MEC for finance, in writing, any delay in the tabling of the budget, the approval of the SDBIP or the signing of the annual performance agreements?</t>
  </si>
  <si>
    <t>If the budget was not approved by the first day of the budget year or if a serious financial problem was encountered, did the mayor immediately report the matter, in writing, to the MEC for local government?</t>
  </si>
  <si>
    <t xml:space="preserve">Have all the required information and documents been submitted to National Treasury, provincial treasury, the Dept. of local government and the AG in the required format. 
Where the municipality has not been able to comply with any of the responsibilities, has the mayor and provincial treasury been promptly informed, together with reasons?  </t>
  </si>
  <si>
    <t>Do officials or bid committees to which the power to make final awards has been delegated submit written reports within five days of the month end?</t>
  </si>
  <si>
    <t>Is council informed of any serious and material problems in the implementation of the supply chain management policy, by way of a formal submission to the Council?</t>
  </si>
  <si>
    <t>Has the municipal manager been informed each quarter, in writing, where three quotes for goods &amp; service could not be obtained?</t>
  </si>
  <si>
    <t>SCM Reg 17(1)(c) &amp;(2)</t>
  </si>
  <si>
    <t>SCM Reg 16(c) &amp;(d)</t>
  </si>
  <si>
    <t>Is there an system in place to track, the recording and reporting of  unauthorised, irregular, fruitless and wasteful expenditure to the mayor, the MEC for Local Government and the Auditor-General; and whether any person is responsible or under investigation, the steps taken to recover or rectify and to prevent a recurrence of such expenditure?</t>
  </si>
  <si>
    <t xml:space="preserve">Have all cases of alleged irregular expenditure that would constitute a criminal offence; and theft and fraud that occurred in the municipality been reported , to the South African Police Service? </t>
  </si>
  <si>
    <t>Have annual financial statements, prepared in accordance with GRAP, been submitted within two months of the financial year end, to the AG (and parent municipality in the case of an entity) and consolidated annual financial statements within three months of the financial year end where a municipality has control of an entity or private company?</t>
  </si>
  <si>
    <t>Did a municipal entity submit an approved annual report to the parent municipality within six months of the financial year end?</t>
  </si>
  <si>
    <r>
      <t xml:space="preserve">If council has approved a credit facility that is </t>
    </r>
    <r>
      <rPr>
        <u/>
        <sz val="11"/>
        <color indexed="8"/>
        <rFont val="Calibri"/>
        <family val="2"/>
        <scheme val="minor"/>
      </rPr>
      <t>limited to emergency use</t>
    </r>
    <r>
      <rPr>
        <sz val="11"/>
        <color indexed="8"/>
        <rFont val="Calibri"/>
        <family val="2"/>
        <scheme val="minor"/>
      </rPr>
      <t>, has Council been notified in writing as soon as practical of the amount, duration and cost of any debt in terms of such a credit facility as well as options for the repayment of such debt?</t>
    </r>
  </si>
  <si>
    <t>The staff responsible for preparing the annual financial statements should attend continuous GRAP training.</t>
  </si>
  <si>
    <t>A person should be assigned the responsibility to reconcile the control accounts and submit the reconciliations to a designated manager to check. 
The CFO should be informed each month of control accounts reconciled, those not reconciled and all problem areas.</t>
  </si>
  <si>
    <t>Was the investments ledger reconciled to the General ledger each month and reconciling items addressed before year end?</t>
  </si>
  <si>
    <t>A person should be assigned the responsibility to reconcile the control accounts and submit the reconciliations to a designated manager to check. Generally the person posting an amount to a Suspense account should be responsible to clear the amount.
The CFO should be informed each month of control accounts reconciled, those not reconciled and all problem areas.</t>
  </si>
  <si>
    <t>A copy of all unknown deposits should be circulated in the Revenue Department to determine if any amounts can be identified.
Once an Unknown deposit is identified the cause should be listed to determine any trends.</t>
  </si>
  <si>
    <t xml:space="preserve">Is the assessment rates reconciled to the general ledger votes each month and reconciling amounts resolved before year end?
(The Valuation Roll, per category multiplied by the various rates, less the Rebates and Discounts) </t>
  </si>
  <si>
    <t>A separate vote should be allocated to Property Rates and another to rebates. The Valuation Roll multiplied by the rate should agree to the Rates account.
A person should be assigned the responsibility to reconcile these accounts monthly.</t>
  </si>
  <si>
    <t>Does the municipality actively address issues raised by the Auditor-General in the audit report with an Audit Action plan that is monitored continuously?</t>
  </si>
  <si>
    <t>Incomplete disclosure of allocations will affect the audit opinion.</t>
  </si>
  <si>
    <t>Do the notes to the annual financial statements include  any arrears owed by individual councillors to the municipality, or a municipal entity under its sole or shared control, for rates or services and which at any time during the relevant financial year were outstanding for more than 90 days, including the names of those councillors?</t>
  </si>
  <si>
    <t xml:space="preserve">Does the accounting officer of the parent municipality;
(i) monitor whether any municipal entity under the sole or shared control of the municipality complies with the preparation of the annual financial statements,
(ii) Establish reasons for any non-compliance, and
(iii) promptly report any non-compliance, together with the reasons for such non-compliance, to the council of the parent municipality, Provincial Treasury and the Auditor-General?   </t>
  </si>
  <si>
    <t xml:space="preserve">A person should be responsible for receiving audit queries and entering dates and particulars in a audit query register.
Details of the person assigned the responsibility for addressing the query should also be entered into the audit query register. </t>
  </si>
  <si>
    <t>Did the municipality and every municipal entity prepare an annual report for each financial year and did the  council deal with the annual report of the municipality and of any municipal entity under the municipality's sole or shared control within nine months after the end of each financial year?</t>
  </si>
  <si>
    <t>Delays in submitting un-audited annual reports could result;
Corrective decisions taken late , slowing down service delivery and impacting negatively on accountability, and
the functional areas not being aligned to the IDP and budgets.</t>
  </si>
  <si>
    <t xml:space="preserve">Does Chapter 2 of the annual report include the Governance Structures, both Political and Administrative?
</t>
  </si>
  <si>
    <t>The opportunity to create risk awareness may be neglected.</t>
  </si>
  <si>
    <t>Oversight committees, members and their attendance should be documented in the annual report.</t>
  </si>
  <si>
    <t>Has Chapter 5 of the annual report on financial performance include information divided into the following framework: 
a) Statement of financial performance
b) Spending against Capital budget
c) Cash flow management and investment
d) Other financial matters?</t>
  </si>
  <si>
    <t>Does Chapter 6 of the annual report include remedial action taken to address issues raised during the previous financial year by the Auditor-General and preventative measures?
(Ch. 6)</t>
  </si>
  <si>
    <t>Details of remedial action taken to address previous year's audit findings to be included in chapter 6 of the annual report.</t>
  </si>
  <si>
    <t>Is an Appendix A on Councillors; Committee allocation and council attendance included?</t>
  </si>
  <si>
    <t>An Appendix A on Councillors; Committee allocation and council attendance should be included.</t>
  </si>
  <si>
    <t>Stakeholders may not be aware of the purpose of committees and which councillors are serving on committees.</t>
  </si>
  <si>
    <t>Stakeholders may not be aware of the organogram of the administrative structure.</t>
  </si>
  <si>
    <t>Is an Appendix M included on capital expenditure (a) on new assets programme, and (b) on upgrade/renewal programmes showing the actual of the prior year, the adjusted budget and actual expenditure in the current year?</t>
  </si>
  <si>
    <t xml:space="preserve">Have all components of the audited financial statements, as signed by the auditor-General, been included in the annual report in Volume 2? </t>
  </si>
  <si>
    <t xml:space="preserve">Stakeholders will not have assurance that the financial information fairly presents the financial position of the municipality. </t>
  </si>
  <si>
    <t xml:space="preserve">The audited financial statements to appear in Volume II of the annual report.
a) Summary of operating results presented by the CFO, including
- Operating revenue
- Operating expenditure
- Operating results per service
- Capital expenditure and financing
- external loans, investments and cash
b) Statement of financial position
c) Statement of financial performance
d) Statement of changes in net assets
e) Cash flow statement
f) Accounting policies
g) Notes to financial statements
</t>
  </si>
  <si>
    <t>Proof of:
- how the annual report was made public and the local community were invited to made representations, and 
- submissions to the Auditor-General, provincial treasury and the department responsible for local government must be retained.</t>
  </si>
  <si>
    <t>Was the oversight report made public within seven days of its adoption, by displaying the documents 
(i) at the municipal head offices, satellite offices and libraries,
(ii) the municipality's official website,
(iii) By notifying the community the place where detailed particulars of the oversight report can be obtained.</t>
  </si>
  <si>
    <r>
      <t xml:space="preserve">Has the municipality compiled a long term financial </t>
    </r>
    <r>
      <rPr>
        <sz val="11"/>
        <rFont val="Calibri"/>
        <family val="2"/>
      </rPr>
      <t>plan with  appropriate revenue mix comprising of own revenue, borrowings, allocations from other spheres, donations, etc.?</t>
    </r>
  </si>
  <si>
    <t>Is the budget funded by realistically anticipated revenue to be collected and cash-backed accumulated funds from previous years, not committed for other purposes?</t>
  </si>
  <si>
    <t>Rates and tariffs may not be cost reflective, resulting in the municipality not recovering the full costs of providing services. Also, the rates and tariffs may not be affordable, with communities not paying for services rendered.</t>
  </si>
  <si>
    <r>
      <t>Not knowing the major cost drivers may result in under budgeting</t>
    </r>
    <r>
      <rPr>
        <sz val="11"/>
        <rFont val="Calibri"/>
        <family val="2"/>
      </rPr>
      <t>/ may also result in budgeting for non-priority items.</t>
    </r>
  </si>
  <si>
    <r>
      <t xml:space="preserve">The major items of expenditure should be based on substantiated figures;
</t>
    </r>
    <r>
      <rPr>
        <i/>
        <sz val="11"/>
        <rFont val="Calibri"/>
        <family val="2"/>
        <scheme val="minor"/>
      </rPr>
      <t xml:space="preserve">Personnel cost: </t>
    </r>
    <r>
      <rPr>
        <sz val="11"/>
        <rFont val="Calibri"/>
        <family val="2"/>
        <scheme val="minor"/>
      </rPr>
      <t>Currently, the multi-year "salary &amp; Wage Collective agreement" increase based on the average CPI plus 1.25%. Staff numbers should accurately based on the posts that will be filled.</t>
    </r>
    <r>
      <rPr>
        <i/>
        <sz val="11"/>
        <rFont val="Calibri"/>
        <family val="2"/>
        <scheme val="minor"/>
      </rPr>
      <t xml:space="preserve"> </t>
    </r>
    <r>
      <rPr>
        <sz val="11"/>
        <rFont val="Calibri"/>
        <family val="2"/>
        <scheme val="minor"/>
      </rPr>
      <t xml:space="preserve">
</t>
    </r>
    <r>
      <rPr>
        <i/>
        <sz val="11"/>
        <rFont val="Calibri"/>
        <family val="2"/>
        <scheme val="minor"/>
      </rPr>
      <t>Bulk purchases</t>
    </r>
    <r>
      <rPr>
        <sz val="11"/>
        <rFont val="Calibri"/>
        <family val="2"/>
        <scheme val="minor"/>
      </rPr>
      <t xml:space="preserve">; electricity purchases should be based on the NERSA approved figures. Water should be based on the tariff paid. 
</t>
    </r>
    <r>
      <rPr>
        <i/>
        <sz val="11"/>
        <rFont val="Calibri"/>
        <family val="2"/>
        <scheme val="minor"/>
      </rPr>
      <t xml:space="preserve">Depreciation; </t>
    </r>
    <r>
      <rPr>
        <sz val="11"/>
        <rFont val="Calibri"/>
        <family val="2"/>
        <scheme val="minor"/>
      </rPr>
      <t xml:space="preserve">should be based on the current fixed assets register plus budget capital purchases.
contracted services been </t>
    </r>
  </si>
  <si>
    <t>Heavy reliance on grants and subsidies does not provide the municipality with fiscal space to significantly improve municipal services.</t>
  </si>
  <si>
    <r>
      <t>The municipality must seek alternative revenue sources and optimise its own revenue sources to lessees dependency on grants</t>
    </r>
    <r>
      <rPr>
        <sz val="11"/>
        <rFont val="Calibri"/>
        <family val="2"/>
      </rPr>
      <t>/ reinvest in revenue generating  projects for long term sustainability.</t>
    </r>
  </si>
  <si>
    <r>
      <t xml:space="preserve">Under provision for depreciation and </t>
    </r>
    <r>
      <rPr>
        <sz val="11"/>
        <rFont val="Calibri"/>
        <family val="2"/>
      </rPr>
      <t>debt impairment result in understatement of expenditure.</t>
    </r>
  </si>
  <si>
    <t>Multi-year appropriations may be illegal if not accompanied by each year's appropriation.</t>
  </si>
  <si>
    <t xml:space="preserve">When making public the annual budget and supporting documentation did it cover;
- the relevant financial and service delivery implications of the annual budget,
- at least the previous year's actual outcome, the current year's forecast outcome, the budget year, and the following two years.
-any information that the council considered appropriate to facilitate the budget consultation process?  </t>
  </si>
  <si>
    <t>Has a social package been provided for  indigents, pensioners, people with disabilities, etc. in the tabled budget?</t>
  </si>
  <si>
    <r>
      <t>Customer bills could be sent to households that will not be able to pay</t>
    </r>
    <r>
      <rPr>
        <sz val="11"/>
        <rFont val="Calibri"/>
        <family val="2"/>
      </rPr>
      <t>/ the municipalities may not ascertain the costs of its social package and thus not allocate the Equitable Share appropriately.</t>
    </r>
  </si>
  <si>
    <t>Has the Mayor tabled to Council the budget, IDP and related documents for consideration to approve at least 30 days before start of financial year?</t>
  </si>
  <si>
    <t>Conduct the funding compliance test on the tabled budget and final budget before approval.
If the budget is not funded a process of ratifying the situation should be implemented.</t>
  </si>
  <si>
    <t>Has the Mayor approved the SDBIP within 28 days after approval of the budget and has the municipal manager made public the approved SDBIP within ten working days after the mayor has approved the plan by displaying the documents at the municipality's head office, satellite offices, libraries and on the website?</t>
  </si>
  <si>
    <r>
      <rPr>
        <sz val="11"/>
        <rFont val="Calibri"/>
        <family val="2"/>
      </rPr>
      <t>Reflect</t>
    </r>
    <r>
      <rPr>
        <sz val="11"/>
        <rFont val="Calibri"/>
        <family val="2"/>
        <scheme val="minor"/>
      </rPr>
      <t xml:space="preserve"> monthly </t>
    </r>
    <r>
      <rPr>
        <sz val="11"/>
        <rFont val="Calibri"/>
        <family val="2"/>
      </rPr>
      <t>revenue</t>
    </r>
    <r>
      <rPr>
        <sz val="11"/>
        <rFont val="Calibri"/>
        <family val="2"/>
        <scheme val="minor"/>
      </rPr>
      <t xml:space="preserve"> and expenditure, and quarterly performance indicators and service delivery targets in the SDBIP, all aligned to the IDP and budget</t>
    </r>
  </si>
  <si>
    <t>Has the Mayor reported unforeseeable and unavoidable expenditure to Council at its next meeting after expenditure was incurred?</t>
  </si>
  <si>
    <t>Unreported unforeseeable and unavoidable expenditure may be unauthorised.</t>
  </si>
  <si>
    <t>Mayor must report unforeseeable and unavoidable expenditure to Council at its next meeting after expenditure was incurred.</t>
  </si>
  <si>
    <t>Has unforeseen and unavoidable expenditure during the year, but not beyond 60 days after the expenditure was incurred, been appropriated in the adjustment budget?</t>
  </si>
  <si>
    <t>Adjustment budget must be tabled on or before 28 February each year.</t>
  </si>
  <si>
    <t>Delegations will not be enforceable if not appropriately authorised by the accounting officer.</t>
  </si>
  <si>
    <t>Failure to analyse cash flow information may lead to problems in liquidity of municipality during course of year.</t>
  </si>
  <si>
    <t>Before placing any investments, the CFO should confirm that the bank is a type as permitted in the Investment policy.</t>
  </si>
  <si>
    <t>Before placing any investments, the CFO should confirm that the bank is a type as permitted in the Investment Regulations.</t>
  </si>
  <si>
    <t>The CFO should check that no investment fees, commission or other reward is permitted to a councillor, an official nor to their spouse or close family member.</t>
  </si>
  <si>
    <t xml:space="preserve">The Investment Policy should state that no investment fees, commission or other reward may be paid to a councillor, an official, to their spouse or close family member and if any investment manager receives any such payment, a certificate must be submitted to council disclosing full details of the payment. </t>
  </si>
  <si>
    <t>Asset management may not be based on the overall municipal strategy.</t>
  </si>
  <si>
    <t xml:space="preserve">A condition assessment should be conducted using the top down approach based upon staff knowledge, maintenance records, customer complaints and performance records. A physical check should also be conducted whenever routine maintenance is done to facilitate updated condition information and save time by eliminating a second visit. </t>
  </si>
  <si>
    <t>Has all computer software that is an integral part of the related hardware (i.e. the hardware cannot operate without the software) been treated as property plant and equipment together with the related hardware (normally computer equipment)?</t>
  </si>
  <si>
    <t>In terms of GRAP Statement 17, the financial statements should disclose, for each class of PPE;
- the measurement bases for determining the gross carrying amount;
- the depreciation methods used
- the useful lives or the depreciation rates used;
- the gross carrying amount and the accumulated depreciation at the beginning &amp; end of the period</t>
  </si>
  <si>
    <t>Do the key officials receive continuous orientation and training to perform their respective risk management related functions?</t>
  </si>
  <si>
    <t>The accounting officer should appoint an experienced chairperson and members of the Risk Management Committee with signed appointment letters</t>
  </si>
  <si>
    <t>The risk Committee may not have the appropriate skills, competencies and independence.</t>
  </si>
  <si>
    <t>Minutes should be drafted of the Risk Management Committee meetings with actions plans, delegated responsibilities and timelines.</t>
  </si>
  <si>
    <t>Does the Risk Management Committee provide timely and useful reports to the accounting officer on the state of risk management, together with accompanying recommendations to address any deficiencies identified by the committee?</t>
  </si>
  <si>
    <t>The Accounting Officer should hold the Risk Management Committee accountably to provide timely and useful reports on the state of risk management, together with accompanying recommendations to address any deficiencies identified by the committee and follow up to ensure that recommendations are implemented.</t>
  </si>
  <si>
    <t>Are important contracts reviewed by a legally competent person?</t>
  </si>
  <si>
    <t>Important contracts should be reviewed by a legally competent person or a firm of attorneys should be appointed.</t>
  </si>
  <si>
    <t>Risk owners performance reviews should be regularly conducted and the accountability for risks and associated mitigating controls should be examined in detail.</t>
  </si>
  <si>
    <t>Funding is required to cover the cost of implementing, maintaining and continuously improving the state of risk management and control.
The cost of implementing and improving controls should be the responsibility of the respective Risk Owners, who should provide for such costs.</t>
  </si>
  <si>
    <t>Line managers may not have the requisite risk management skills</t>
  </si>
  <si>
    <t>Has a rigorous and on-going process of risk identification been adopted that also includes mechanisms to identify new and emerging risks timeously?</t>
  </si>
  <si>
    <t>New and emerging risks may be omitted</t>
  </si>
  <si>
    <t>Have the risks been assessed on the basis of the likelihood of the risk occurring and the impact of its occurrence on the particular institutional objective(s) it is likely to affect?</t>
  </si>
  <si>
    <t>Important risks may not be prioritised.</t>
  </si>
  <si>
    <t>A risk assessment should prioritise the most important risks as the institution is not expected to have the capacity to deal with all risks in an equal manner.</t>
  </si>
  <si>
    <t>Business may be disrupted.</t>
  </si>
  <si>
    <t>The Audit Committee should review the Business Continuity and Disaster Recovery Plans</t>
  </si>
  <si>
    <t>New or replacement meter installations may be made without informing Finance resulting in poor data integrity and incorrect billings.</t>
  </si>
  <si>
    <t>The tariff for properties is to show the various kinds of rebates, reductions and exemptions which are applicable as well as the rate applicable to the various classes of property.</t>
  </si>
  <si>
    <t>Ineffective billing procedures. Possible negative impact on cash-flow.</t>
  </si>
  <si>
    <t>Where consumption figures are recorded manually, provision for the recording of the data on meter-reading sheets, the submission of these to the billing department for validation and incorporation into the input documentation must be addressed. Validation reports should be run on a regular( daily) basis with suspect readings being referred back to the meter-reading section.</t>
  </si>
  <si>
    <t>Reconciliations should be done of pre-paid electricity sold by vendors and banked into the municipality's account. Reconciliations of pre-paid electricity sold but not used should be excluded from revenue. Zero users of pre-paid electricity should be investigated.</t>
  </si>
  <si>
    <t>Non- or under billing of refuse services.</t>
  </si>
  <si>
    <t>SEWERAGE SERVICES- Are the costs relating to the provision of services determined by category of service to arrive at an appropriate tariff to be adopted in the billing thereof?</t>
  </si>
  <si>
    <t>Strategically review the various sewerage services provided and determine and apply the most appropriate and cost effective charge out mechanism and procedure. Where possible the charge out should be determined and billed automatically (e.g. waterborne sewerage linked to the relative water consumption figures).</t>
  </si>
  <si>
    <t>Comprehensive records of all rental facilities should be maintained. Management efforts should be directed to ensuring that all facilities are effectively utilised. Contracts, where appropriate, should be maintained with terms and conditions enforced. The records should reflect rentals due, critical dates, status of payment, period of contract etc. Effective billing procedures should be applied.</t>
  </si>
  <si>
    <r>
      <t xml:space="preserve">Are procedures in place to ensure that </t>
    </r>
    <r>
      <rPr>
        <i/>
        <sz val="11"/>
        <rFont val="Calibri"/>
        <family val="2"/>
        <scheme val="minor"/>
      </rPr>
      <t>interest on overdue accounts</t>
    </r>
    <r>
      <rPr>
        <sz val="11"/>
        <rFont val="Calibri"/>
        <family val="2"/>
        <scheme val="minor"/>
      </rPr>
      <t xml:space="preserve"> are determined in terms of the policy and correctly calculated and incorporated into the billing system?</t>
    </r>
  </si>
  <si>
    <t>Procedures are to be implemented to ensure that interest on overdue accounts are timeously and correctly levied in terms of policy and by-laws. Where possible interest charges should be automatically generated.</t>
  </si>
  <si>
    <t xml:space="preserve">Is there a database of customers to be billed for advertising and signs and;
- Are they invoiced when due;
- Checks carried out to ensure that no additional signs have been erected;
- Are transgressors fined for not registering and paying amounts due? </t>
  </si>
  <si>
    <t xml:space="preserve">A database for advertising and signage should be on the financial system, tariffs should be reviewed annually and customers invoiced.
Checks should be carried out for non-compliance and transgressors fined. </t>
  </si>
  <si>
    <t>Systems Act
Schedule 1 (s12A)</t>
  </si>
  <si>
    <t>Systems Act
Schedule 2 (s10)</t>
  </si>
  <si>
    <t>Revenue is recorded and banked immediately when received and a numbered receipt is issued which must record the type of payment. Reconcile remittance registers and receipts with bank accounts and deposit slips. Assign responsibility for reconciliation of receipts with deposit slips and bank accounts.</t>
  </si>
  <si>
    <t>Ideally interest charged should be a system generated function that is not over-ruled. Alternatively interest should be raised in terms of specified rules.</t>
  </si>
  <si>
    <t>Corrective measures for issues identified by  internal or external audit are not implemented, thus allowing similar issues to recur and expose the organisation to identified risks. Negative impact on the rating of the subsequent year's audit report.</t>
  </si>
  <si>
    <t>Establish pay points, with appropriate support services,  through out the municipal area to ensure easy access.</t>
  </si>
  <si>
    <t>Does the municipality report monthly on the receipt and expenditure of the grants to the transferring national officer, provincial treasuries and National Treasury?</t>
  </si>
  <si>
    <t>The municipality must report monthly, in the prescribed section 71 reports, to the transferring national officer, provincial treasury and National Treasury;
- the amount of the allocation received,
- actual expenditure on conditional grants received.</t>
  </si>
  <si>
    <t>Has the municipality recorded all allocations (national, provincial and district) on both the revenue and expenditure side of the budget for the current and two outer years?</t>
  </si>
  <si>
    <t>Municipal budgets should record all allocations (national, provincial and district) on both the revenue and expenditure sides of the budget for the current and two outer years.</t>
  </si>
  <si>
    <t xml:space="preserve">Appropriated skilled and experienced staff in SCM should be appointed in the department.
The Head: SCM and all staff should meet the requirements of the Minimum Competency Regulations </t>
  </si>
  <si>
    <t xml:space="preserve">The approval function, the accounting/reconciling function, and the asset custody function should be separated amongst employees. </t>
  </si>
  <si>
    <t>Are functional ad hoc Bid Specification Committees in operation and composed of one or more officials of the municipality, preferably the manager responsible for the function involved?</t>
  </si>
  <si>
    <t>Does the Bid Adjudication Committee consist of;
- at least four senior managers of the municipality which must include at least one senior SCM practitioner who is an official of the municipality;
- the CFO or if the CFO is not available, another BTO manager reporting directly to the CFO;
- a technical expert in the relevant field who is an official of the municipality?</t>
  </si>
  <si>
    <t>A SCM practitioner must be part of a Bid Evaluation Committee.</t>
  </si>
  <si>
    <t>The Bid Adjudication Committee must consist of;
- at least four senior managers of the municipality which must include at least one senior SCM practitioner who is an official of the municipality;
- the CFO or if the CFO is not available, another BTO manager reporting directly to the CFO;
- a technical expert in the relevant field who is an official of the municipality.</t>
  </si>
  <si>
    <t>Objections and complaints become costly if not resolved timorously.</t>
  </si>
  <si>
    <r>
      <t xml:space="preserve">Documented procedures should be in place, regularly reviewed and monitored for debit order payments.
The payment clerk (and not the bank reconciliation clerk) should sign that the debit order agreement has been checked and capture the amount onto the system.
</t>
    </r>
    <r>
      <rPr>
        <i/>
        <sz val="9"/>
        <color theme="1"/>
        <rFont val="Calibri"/>
        <family val="2"/>
        <scheme val="minor"/>
      </rPr>
      <t>Note: The debit order should be captured onto the system at the agreed date &amp; independently to the bank statement</t>
    </r>
  </si>
  <si>
    <t xml:space="preserve">Does a person, independent of the person performing the bank reconciliation, prepare debit order payments for capturing onto the computer system (reflecting due date) on or before the date the amount appears on the bank statement? </t>
  </si>
  <si>
    <t>Payment vouchers should be prepared in advanced (at the time of signing the agreement) and numbered (for example 1 of 24, 2 of 24 etc.). Copies of the agreement attached. Vouchers should be released monthly on due date for capturing and not rely on the bank statement for capturing.</t>
  </si>
  <si>
    <t>A list of monthly due dates are received and circulated to all payment roll players. Official authorising payments should be aware of payment dates of key accounts.</t>
  </si>
  <si>
    <t>Clerk to perform a reconciliation between the creditors statement and the financial system with each payment made. Official to indicate what action has been taken for each reconciling item.
The first cheque signatory to check creditor reconciliation and actions taken on reconciling items.</t>
  </si>
  <si>
    <t xml:space="preserve">Does the municipality ensure that its details are continuously updated on the  SARS database.  </t>
  </si>
  <si>
    <t xml:space="preserve">All details on the SARS database for the municipality to be  checked at least annually but particularly when there are changes; such as contact details, bank details etc.  </t>
  </si>
  <si>
    <t>Are invoices and payments posted to control accounts based on pre-defined account mapping?</t>
  </si>
  <si>
    <t>Prescribe procedures, controls &amp; registers for the closing, reconciling of accounts and addressing reconciling items within the permitted time;   and 
Ensure that appropriate staff are designated to implement such procedures.</t>
  </si>
  <si>
    <t>July/Aug payments reviewed for June &amp; prior dated invoices are accrued.
Year end creditors reconciliations reviewed for accrual.</t>
  </si>
  <si>
    <t xml:space="preserve">Unauthorised, irregular, fruitless and wasteful expenditure may not be correctly addressed and prevented.
The municipality may not recover amounts due to the municipality.
Investigations may not be followed by the appropriate format.
The appropriate oversight functions might not be informed. </t>
  </si>
  <si>
    <t>The cash flow situation may deteriorate if not monitored.</t>
  </si>
  <si>
    <r>
      <t xml:space="preserve">The application must include;
(a) Details of the project
</t>
    </r>
    <r>
      <rPr>
        <sz val="11"/>
        <rFont val="Calibri"/>
        <family val="2"/>
      </rPr>
      <t xml:space="preserve">­ </t>
    </r>
    <r>
      <rPr>
        <sz val="11"/>
        <rFont val="Calibri"/>
        <family val="2"/>
        <scheme val="minor"/>
      </rPr>
      <t xml:space="preserve">Description of the project,
- Project implementation plan,
(b) Financing of the project;
</t>
    </r>
    <r>
      <rPr>
        <sz val="11"/>
        <rFont val="Calibri"/>
        <family val="2"/>
      </rPr>
      <t>­ Project costing and cash flow plan,
­ Funding from conditional grants, own revenue, borrowing and from the public</t>
    </r>
    <r>
      <rPr>
        <sz val="11"/>
        <rFont val="Calibri"/>
        <family val="2"/>
        <scheme val="minor"/>
      </rPr>
      <t xml:space="preserve"> 
(c) Third party confirmation;
- all loan costs, period, interest rates and discounts. </t>
    </r>
  </si>
  <si>
    <t>Financial and reputational loss.</t>
  </si>
  <si>
    <t xml:space="preserve">Community Losses; Financial Losses; Data losses; Business Continuity </t>
  </si>
  <si>
    <t>A documented and approved Business Continuity Plan (BCP) and the equipment should be in place and tested regularly, suggested twice a year.</t>
  </si>
  <si>
    <t xml:space="preserve">Is an automatic daily backup sent to an off-site location and is a notification sent to IT and a third party (successful or not successful)? </t>
  </si>
  <si>
    <t>Is the IT section housed in a secure area, equipped with an alarm and capable of withstanding strike action?</t>
  </si>
  <si>
    <t>Plans should be in place to ensure the creation of adequate internal expertise and the availability of outsourced expertise when required.</t>
  </si>
  <si>
    <t>In line with the Frameworks, the municipality must explore alternative technologies for efficiency and effectiveness of network communications.</t>
  </si>
  <si>
    <t>Downtime, breakdowns, inefficiency may be experienced when peripherals not meeting minimum standards are utilised.</t>
  </si>
  <si>
    <t>Are all relevant Service Level Agreements in place for all hardware, peripherals and support functions, where required?</t>
  </si>
  <si>
    <t xml:space="preserve">Illegal software on computers could result in fines and penalties. </t>
  </si>
  <si>
    <t>Is there a documented strategy and process to standardise computer equipment?</t>
  </si>
  <si>
    <t xml:space="preserve">Computer equipment should be standardised to the extent that the benefits of compatibility are achieved. </t>
  </si>
  <si>
    <t>Does the municipality's financial management system (FMS) have the latest versions and GRAP compliant Accounting Modules?</t>
  </si>
  <si>
    <t>Unallocated receipts could lead to inaccurate reporting.</t>
  </si>
  <si>
    <t>The Revenue module should allow for the various sources of revenue to be separated.</t>
  </si>
  <si>
    <t>Unallocated receipting could occur.</t>
  </si>
  <si>
    <t xml:space="preserve">Cash flow challenges will not be identified </t>
  </si>
  <si>
    <t>Monthly Cash flow statements should be drafted and variance analysis reviews against budget conducted.</t>
  </si>
  <si>
    <t>Are all modules and systems accompanied by  user manuals?</t>
  </si>
  <si>
    <t>Does the Municipality's ICT Management System include a Performance Management system?</t>
  </si>
  <si>
    <t>The organisational structure should be continuously reviewed, in line with the IDP and approved by council.</t>
  </si>
  <si>
    <t>Code of conduct will not be implemented &amp;/or will be un-enforceable.</t>
  </si>
  <si>
    <t xml:space="preserve">Documented and approved performance management systems should be in place with quarterly performance assessments performed each quarter for the municipal manager and all senior managers.
Mid-year reviews and annual assessment meetings must be in writing.
First and third quarter reviews may be verbal if performance is satisfactory.   </t>
  </si>
  <si>
    <t xml:space="preserve">Appointments, Retention and Terminations </t>
  </si>
  <si>
    <t>Sick leave could be abused.</t>
  </si>
  <si>
    <t>Documented and approved procedures should clearly stipulate;
-When a doctors certificate is required,
- By when and to whom the employee should contact when off sick,
- the limitations when an employee is off sick before a weekend or public holiday.  
Pre-numbered sick leave forms should completed the day the employee returns to work and the manager should submit the leave form to HR.</t>
  </si>
  <si>
    <t>Are all grievances properly documented and followed?</t>
  </si>
  <si>
    <t xml:space="preserve">Grievance forms should be freely available, a pre-numbered grievance register should be used to record grievances and subsequent action taken. The form should reflect that grievance procedures are/have been followed. </t>
  </si>
  <si>
    <t>Are normal leave application forms;
- completed prior to taking leave (excluding extreme cases);
- Pre-numbered;
- Approved before submitting to the HR department?
- Captured on the payroll system before the next payment advices are printed?</t>
  </si>
  <si>
    <t>Does the municipality investigate "trend' absenteeism?</t>
  </si>
  <si>
    <t>Is an "abscondment letter" sent to employees where an employee is absent without permission or any notification after 10 days?</t>
  </si>
  <si>
    <t>Ghost employees may be paid</t>
  </si>
  <si>
    <t xml:space="preserve">All access to the payroll system should be formally documented and approved. Users should not allow other employees to use their password.
A systems advisor should list all users at least quarterly and a senior official should check and sign the list. </t>
  </si>
  <si>
    <t>Employees might not be paid</t>
  </si>
  <si>
    <t xml:space="preserve">Are annual financial statement disclosure items accumulated and reconciled monthly to votes? </t>
  </si>
  <si>
    <t>PDP should be signed together with the Performance Agreement where relevant and effectively monitored for implementation.</t>
  </si>
  <si>
    <t xml:space="preserve">The Municipal Systems Amendment Act, no 7 of 2011, should be implemented and monitored for compliance. 
</t>
  </si>
  <si>
    <t>Municipality must comply with LGSETA requirements including the Skills Levies Act and submit Work Skills Plan by the 30th June each year.</t>
  </si>
  <si>
    <t>Fill all funded posts in the organogram with appropriately qualified officials.</t>
  </si>
  <si>
    <t>Appoint or delegate responsibilities to the appropriately qualified person.</t>
  </si>
  <si>
    <t>The continued employability of specific officials may be compromised.</t>
  </si>
  <si>
    <t>An official in the HR department should be appointed as the Intern co-ordinator.</t>
  </si>
  <si>
    <t>Are interns portfolio of evidence regularly updated and signed off by mentors?</t>
  </si>
  <si>
    <t>Are interns log books  updated regularly in terms of work activities performed?</t>
  </si>
  <si>
    <t>Failure of any stakeholder to fulfil their responsibilities under legislation or in the relevant establishment documentation may create significant risk to on-going operation of the entity.</t>
  </si>
  <si>
    <t>Failure to have short-term debt authorized by the board reduces oversight over entity cash flow and borrowings, increasing possibility of mismanagement of funds.</t>
  </si>
  <si>
    <t>Municipal CFO to receive copies of the AFS preparation timelines and to monitor progress reports and assist where required. Board to ensure finalization of the annual financial statements by entity, progress to be monitored by CEO.</t>
  </si>
  <si>
    <t>Does the entity/s comply with its tax, duty, pension, medical aid, audit fees and other statutory commitments?</t>
  </si>
  <si>
    <t>Failure to pay required taxation liabilities will jeopardize on-going operations of entity and could result in contravention of law.</t>
  </si>
  <si>
    <t>Failure to maintain evidence of exemption for taxation will jeopardize on-going operations of entity and could result in contravention of law.</t>
  </si>
  <si>
    <t>Preliminary Feasibility Study</t>
  </si>
  <si>
    <t>Project not being able to demonstrate affordability, appropriate risk transfer and Value for Money (VFM).</t>
  </si>
  <si>
    <t>Community not supporting the project could determine the success/failure of the project.</t>
  </si>
  <si>
    <t>Feasibility Study</t>
  </si>
  <si>
    <t>Financial assistance can be lost.</t>
  </si>
  <si>
    <t>Consolidated AFS will not be prepared and the entity AFS may be material, which could affect the audit opinion.</t>
  </si>
  <si>
    <t xml:space="preserve">Are all monthly reconciliations independent reviewed and approved by designated officials and are all items outstanding for longer than a month escalated to senior managers?   </t>
  </si>
  <si>
    <t>The CFO should receive a check list of all reconciled accounts together with all any reconciling items that are outstanding for longer than a month.</t>
  </si>
  <si>
    <t>Outstanding reconciliations could affect year end completion.</t>
  </si>
  <si>
    <t xml:space="preserve">Monthly reports may continue to be unreliable. </t>
  </si>
  <si>
    <t>Reconcile year end reports with the annual financial statements.</t>
  </si>
  <si>
    <t>Do the annual financial statements disclose information on all allocations received by the municipality from an organ of state in the national or provincial sphere of government; or a municipal entity or another municipality?</t>
  </si>
  <si>
    <t>The CFO or delegated official to do comprehensive checks to ensure accurate disclosure.</t>
  </si>
  <si>
    <t>The CFO or delegated official should institute an audit action plan as soon as audit findings are raised during an audit regular report backs monitored by management and the Audit committee.</t>
  </si>
  <si>
    <t>The municipal manager together with the Audit Committee and Internal Audit should perform a timeous quality review of the annual financial statements and the audit file before submitting to the Auditor-General.</t>
  </si>
  <si>
    <t>The performance information should be submitted to the Auditor-General together with the annual financial statements.</t>
  </si>
  <si>
    <t>Late submission of the performance information could affect the audit opinion.</t>
  </si>
  <si>
    <t>Is there regular internal communication between the CFO and municipal manager indicating the status of audit findings.</t>
  </si>
  <si>
    <t xml:space="preserve">A copy of the audit query register should be submitted to the CFO and municipal manager on a weekly bases. 
The CFO and municipal manager should be aware of all outstanding, late and difficult findings. </t>
  </si>
  <si>
    <t>Has the entity submitted procurement plans containing all planned procurement for the financial year, in respect of the procurement of goods and services and infrastructure  projects which exceed R200'000?</t>
  </si>
  <si>
    <t>MFMA 
Circular 62</t>
  </si>
  <si>
    <t>Procurement plans should be submitted with the budgets each year.</t>
  </si>
  <si>
    <t>Procurement of goods and services may not be planned.</t>
  </si>
  <si>
    <t>The IDP review process and the budget process should be combined into a single process.</t>
  </si>
  <si>
    <t>Has the public been consulted on the review of the IDP?</t>
  </si>
  <si>
    <t>MFMA S21 &amp; MSA S34</t>
  </si>
  <si>
    <t>Engage in public participation and consultation on the IDP review process.</t>
  </si>
  <si>
    <r>
      <t xml:space="preserve">Local economic development and spatial plans must be developed and implemented and the </t>
    </r>
    <r>
      <rPr>
        <sz val="11"/>
        <rFont val="Calibri"/>
        <family val="2"/>
      </rPr>
      <t>implementation must be closely monitored.</t>
    </r>
  </si>
  <si>
    <t>All proposed changes to the IDP and entities should be disclosed when the annual budget is tabled.</t>
  </si>
  <si>
    <t xml:space="preserve">There could be community dissatisfaction if the budget is not transparent </t>
  </si>
  <si>
    <t xml:space="preserve">The annual budget should include details of the proposed cost to the municipality and municipal entity for the budget year for  each political office-bearer, councillor, municipal manager, CFO, and each senior manager. </t>
  </si>
  <si>
    <t>Lack of transparency</t>
  </si>
  <si>
    <t>The annual budget should include details of investments, proposed service delivery agreements and proposed allocations or grants to other municipalities, entities organs of state or any organisation.</t>
  </si>
  <si>
    <t xml:space="preserve">When the annual budget was tabled, were particulars disclosed of;
- investments, 
- proposed service delivery agreements,
- proposed allocations or grants to other municipalities, entities, organs of state or any organisation?  </t>
  </si>
  <si>
    <t>Stakeholders will not be properly informed.</t>
  </si>
  <si>
    <t>MFMA S18,
MBRR S10(6),
MFMA Circular 55 &amp; 42</t>
  </si>
  <si>
    <t xml:space="preserve">The annual budget, revised IDP and budget related documents should be made available for public consideration by advertising on office notice boards, libraries and advertising in local newspapers </t>
  </si>
  <si>
    <t>Poor public accountability and governance may lead to the public challenging the budget process.</t>
  </si>
  <si>
    <t xml:space="preserve">The relevant financial and service delivery implications of the annual budget, at least the previous year's actual outcome, the current year's forecast outcome, the budget year for the following two years and any information that the council considered appropriate to facilitate the budget consultation process should be disclosed when making public the annual budget and supporting documentation.
  </t>
  </si>
  <si>
    <t xml:space="preserve">Immediately after the annual budget was tabled in council printed and electronic formats of the annual budget, supporting documentation as tabled in council and the draft SDBIP must be submitted to national and provincial treasury and any other organ of state requesting the documents. </t>
  </si>
  <si>
    <t>The Mayor must table in council, at least 30 days before the start of the budget year, the views received on the annual budget from the local community, national and provincial treasury, from any organ of state and from any stakeholder.</t>
  </si>
  <si>
    <t>Did the Mayor table in council, at least 30 days before the start of the budget year, the views received on the annual budget from the local community, national and provincial treasury, from any organ of state and from any stakeholder?</t>
  </si>
  <si>
    <t>The budget may not be accepted by stakeholders as credible.</t>
  </si>
  <si>
    <t>Council should consider any submissions received and the mayor should respond to the submissions; and if necessary the budget revised and amendments tabled for consideration by council.</t>
  </si>
  <si>
    <t xml:space="preserve">Proof of submitting the annual report to the Auditor-General should be retained, which should be submitted with the annual financial statements by, the 31st August and where applicable a consolidated annual report by the 30th September if there was an entity.  </t>
  </si>
  <si>
    <t xml:space="preserve">An audit qualification for the late submission of the annual financial statements is possible.  </t>
  </si>
  <si>
    <t>Does Chapter 1 of the annual report include;
- The Mayor's/Executive mayor's  foreword,
- The municipal manager's foreword,
- Municipal overview?</t>
  </si>
  <si>
    <t xml:space="preserve">At the end of the most recent financial year, immediately after the annual report was tabled in council, was the annual report; 
- made public and the local community invited to make representations, and 
- submitted to the Auditor-General, provincial treasury and the provincial department responsible for local government?
</t>
  </si>
  <si>
    <t>Did all municipal entities submit their annual reports to the parent municipality within six months of the financial year end?</t>
  </si>
  <si>
    <t>Did council adopt the oversight report containing the council's comments on the annual report, within two months after the annual report was tabled in the council?</t>
  </si>
  <si>
    <t>The Repairs and Maintenance vote should be reviewed to ensure that Capital amounts are not erroneously expensed.
The votes for capital accounts should be reviewed to ensure that the amounts are not expense type payments.</t>
  </si>
  <si>
    <t>The asset management strategy should be based on the overall municipal strategy.</t>
  </si>
  <si>
    <t xml:space="preserve">Is there an integrated asset management strategy based on the overall municipal strategy? </t>
  </si>
  <si>
    <t>The asset management strategy should inform the IDP and budget using the detailed plans.</t>
  </si>
  <si>
    <t>MFMA 
Circular 55</t>
  </si>
  <si>
    <t xml:space="preserve">To ensure adequate planning, managing &amp; financing repairs &amp; maintenance and asset renewal, explanations must be provided in the budget where;
- Less than 40% of the Capital Budget (Table A5) is allocated to the renewal of existing assets; 
- Repairs and maintenance (Table A9) are less than 8% of the asset value (written down value) of PPE in the AFS; and 
- Where the budgeted amounts for repairs and maintenance (Table A9) are less than 10% of operating expenditure (Table A4).
</t>
  </si>
  <si>
    <t xml:space="preserve">The Assets Manager should submit monthly, quarterly and annual reports measuring the implementation progress and deadlines against that of the plan. </t>
  </si>
  <si>
    <t>Assets may not be effectively managed</t>
  </si>
  <si>
    <t>After the annual physical verification the variance between actual and the accounting records should high light the departments that reflect excessive differences and the CFO should be advised.</t>
  </si>
  <si>
    <t>Is the CFO advised after physical verifications, of the variance between actual and the accounting records and the departments that reflect excessive differences high-lighted?</t>
  </si>
  <si>
    <t>It may be difficult to verify assets if verification is only done at year end.</t>
  </si>
  <si>
    <t>GRAP 17</t>
  </si>
  <si>
    <t>GRAP 12</t>
  </si>
  <si>
    <t>GRAP 13</t>
  </si>
  <si>
    <t>GRAP 16</t>
  </si>
  <si>
    <t>If the Revaluation Model is being used, are revaluations made with sufficient regularity to ensure that the carrying amount of the item of PPE does not differ materially from the fair value at the reporting date?</t>
  </si>
  <si>
    <t>Assets will not be correctly recorded.</t>
  </si>
  <si>
    <t>If the Revaluation Model is being used, is there an accounting policy disclosing the fact?</t>
  </si>
  <si>
    <t>Where revalued amounts are used, do the financial statements disclose the effective date of the revaluation?</t>
  </si>
  <si>
    <t>Where revalued amounts are used, do the financial statements disclose the methods &amp; significant assumptions applied in estimating the items fair values?</t>
  </si>
  <si>
    <t>Where revalued amounts are used, do the financial statements disclose the extent to which the items fair values were determined by reference to observable prices in an active market or recent market transactions or were estimated using other valuation techniques?</t>
  </si>
  <si>
    <t>Where revalued amounts are used, do the financial statements disclose for each revalued class of PPE the  carrying amount that would have been recognised had the assets been carried under the cost model?</t>
  </si>
  <si>
    <t>Where revalued amounts are used, do the financial statements disclose the revaluation surplus, indicating the change for the period &amp; any restrictions on the distribution of the balance to stakeholders?</t>
  </si>
  <si>
    <t>Fixed assets in the financial statements will not be correctly recorded.</t>
  </si>
  <si>
    <t>Any outsourced arrangements for the accounting for fixed assets should have a clause for the transfer of skills.</t>
  </si>
  <si>
    <t xml:space="preserve">Certain departments may not be managing and safeguarding their assets. </t>
  </si>
  <si>
    <t xml:space="preserve">MFMA S75, </t>
  </si>
  <si>
    <t>MSA S21A, 
MBRR S18</t>
  </si>
  <si>
    <t>Have the approved budget, IDP, budget related policies/ documents, SDBIPs and performance agreements been placed on the municipal website with 5 days after approval?</t>
  </si>
  <si>
    <t>Evidence of placing the approved budget and performance agreements on the website within 5 days should be retained.</t>
  </si>
  <si>
    <t>Evidence of having the approved budget and performance agreements available for inspection at all municipal offices and libraries and advertising the availability in the local newspaper within 10 days should be retained.</t>
  </si>
  <si>
    <t>MBRR S23</t>
  </si>
  <si>
    <t xml:space="preserve">The Adjustment Budget may not be based on up-to-date information </t>
  </si>
  <si>
    <t xml:space="preserve">MFMA S28(7), MBRR S24(1) 
MFMA Circular 58 </t>
  </si>
  <si>
    <t>Retain proof of submitting adjustment budget and revised SDBIPs to NT and PTs within 10 days after approval.</t>
  </si>
  <si>
    <t>Has the Council set the long, medium and short term strategic direction of the municipality and is this documented?</t>
  </si>
  <si>
    <r>
      <t xml:space="preserve">Does the budget generate, or allow for retention of, </t>
    </r>
    <r>
      <rPr>
        <sz val="11"/>
        <rFont val="Calibri"/>
        <family val="2"/>
      </rPr>
      <t>sufficient cash reserves (at least 3 months) cash coverage for commitments?</t>
    </r>
  </si>
  <si>
    <t>Budget may not comply with the MFMA and budget regulations .</t>
  </si>
  <si>
    <t>Have the most recent Annual Report and the current Mid Year Budget and Performance report been assessed in preparation of the next year's budget?</t>
  </si>
  <si>
    <t>Provincial MEC for Finance may not be aware of delays in tabling the budget and the intervention required.</t>
  </si>
  <si>
    <t>MFMA s25 and s55</t>
  </si>
  <si>
    <r>
      <t>If the budget was not approved (as per above), has the Mayor tabled a revised budget within seven (7) days of the Council meeting that failed to approve the budget and if necessary was the p</t>
    </r>
    <r>
      <rPr>
        <sz val="11"/>
        <color indexed="8"/>
        <rFont val="Calibri"/>
        <family val="2"/>
      </rPr>
      <t>rocess be repeated until the budget was approved but before the start of the new budget year?</t>
    </r>
  </si>
  <si>
    <t>Is the Register of Properties available at the municipality during office hours and is it displayed on the website?</t>
  </si>
  <si>
    <t>A Register of Properties consisting of:
- Part A: A current valuation Roll including any Supplementary Valuations;
- Part B: specify which properties are subject to a rebate, reduction or exemption in the  rate in the rand.</t>
  </si>
  <si>
    <t>Lack of transparency regarding property information.</t>
  </si>
  <si>
    <t xml:space="preserve">Regular checks should be done to ensure that no councillor is in arrear to the municipality for rates and service charges for a period longer than 3 months, and if the situation does occur the amount should be deducted from their remuneration. </t>
  </si>
  <si>
    <t>Councillors may get into arrears for rates and services.</t>
  </si>
  <si>
    <t>Staff may get into arrears for rates and services.</t>
  </si>
  <si>
    <t xml:space="preserve">Regular checks should be done to ensure that no staff member is in arrear to the municipality for rates and service charges for a period longer than 3 months, and any outstanding amounts should be deducted from a staff members salary after this period. </t>
  </si>
  <si>
    <t xml:space="preserve">Does the Credit Control policy provide for;
- Credit Control procedures and mechanisms,
- Debt collection procedures and mechanisms,
- Interest on arrears,
- Termination of services or the restriction of the provision of services when payments are in arrears,
- Matters relating to unauthorised consumption of services, theft and damages? 
</t>
  </si>
  <si>
    <t>MSA S97</t>
  </si>
  <si>
    <t>MSA S13 &amp; S98</t>
  </si>
  <si>
    <t>Have appropriate by-laws been approved and advertised in the Provincial Gazette and the local newspaper to give effect to the credit control and debt collection policy?</t>
  </si>
  <si>
    <t xml:space="preserve">By-laws should differentiate between different categories of ratepayers, users of services, debtors taxes, services and service standards. </t>
  </si>
  <si>
    <t>The Finance committee may not be aware of credit control issues.</t>
  </si>
  <si>
    <t>The CFO should report at each Finance Committee meeting on credit control, outstanding debtors and debtor collections.</t>
  </si>
  <si>
    <t>Are there documented procedures and adequate audit trail for the updating of information on the financial system once the pre-numbered documentation is received from the Technical department for all changes to the status of property?</t>
  </si>
  <si>
    <t xml:space="preserve">Customers may not be invoiced for the correct taxes or services. </t>
  </si>
  <si>
    <t>Does the Technical department submit pre-numbered documentation for all installations, removals and changes to meters including; serial number of the meter, the reading, date and erf number/ address and if it is a first time installation &amp;/or if another meter was installed?</t>
  </si>
  <si>
    <t xml:space="preserve">Has the levying  of rates formed part of the annual budget process and annually at the time of its budget process reviewed the amount in the Rand of its current rates in line with its annual budget for the next financial year?  </t>
  </si>
  <si>
    <t xml:space="preserve">The levying  of rates should form part of the annual budget process and annually at the time of its budget process reviewed the amount in the Rand of its current rates in line with its annual budget for the next financial year.  </t>
  </si>
  <si>
    <t>Property owners may become dissatisfied.</t>
  </si>
  <si>
    <t xml:space="preserve">The new property owner may owe a large amount once transfer is effected. </t>
  </si>
  <si>
    <t xml:space="preserve">The Technical Department should submit documentation to the Finance department when ever approval is given to alter the status of property.
Including details of:
- Builders connection fee to start building,
- Occupation certificate should trigger the Valuations unit to do a supplementary valuation, categorise the property accordingly and to open service accounts. </t>
  </si>
  <si>
    <t>Councillors may be on the indigent register illegally.</t>
  </si>
  <si>
    <t>Regular checks should be done to ensure that councillors do not appear on the indigent register.</t>
  </si>
  <si>
    <t>The budget and the IDP may not be aligned</t>
  </si>
  <si>
    <t>MFMA Circulars 62</t>
  </si>
  <si>
    <t>Has the approved structure been implemented and have there been no vacancies in excess of 3 months in the past financial year?</t>
  </si>
  <si>
    <t xml:space="preserve">Have adequately skilled and a well-rounded senior management team, complemented with general financial management knowledge, been  appointed?   </t>
  </si>
  <si>
    <t>Is there a training strategy and  plan in place to assist all BTO employees to meet required minimum competency levels?</t>
  </si>
  <si>
    <t xml:space="preserve">HR or the skills development facilitator (SDF)  should develop personal improvement plans to assist FM officials to meet the minimum  competency levels.  </t>
  </si>
  <si>
    <t xml:space="preserve">If the annual financial statements were not submitted on time (31August), did the mayor promptly table in council a written explanation setting out the reasons for the failure? </t>
  </si>
  <si>
    <t xml:space="preserve">If the annual financial statements were not submitted on time, did the council request the speaker or any other councillor to investigate the reasons for the failure and report to council? </t>
  </si>
  <si>
    <t>If the annual financial statements were not submitted on time were any disciplinary steps taken against any official?</t>
  </si>
  <si>
    <t>MFMA 133(1)</t>
  </si>
  <si>
    <t>Council may not be aware of the delay</t>
  </si>
  <si>
    <t>There may not be effective oversight responsibility</t>
  </si>
  <si>
    <t xml:space="preserve">The mayor should promptly table in council a written explanation setting out the reasons for the failure if the annual financial statements were not submitted on time (31August). </t>
  </si>
  <si>
    <t xml:space="preserve">If appropriate disciplinary steps should be taken against any official if the annual financial statements were not submitted on time. </t>
  </si>
  <si>
    <t xml:space="preserve">Was the performance information submitted to the Auditor-General together with the annual financial statements? </t>
  </si>
  <si>
    <r>
      <t xml:space="preserve">If the CFO sub-delegates the following duties, is the delegation in writing and signed as accepted by the delegatee:
</t>
    </r>
    <r>
      <rPr>
        <sz val="11"/>
        <rFont val="Calibri"/>
        <family val="2"/>
      </rPr>
      <t>∙ budgeting,
∙ accounting,
∙ analysis,
∙ financial reporting,
∙ cash management,
∙ debt management,
∙ supply chain management,
∙ financial management,
∙ review and other duties delegated by the accounting officer?</t>
    </r>
  </si>
  <si>
    <t>The CFO by not sub-delegating certain duties, may not achieve the important functional responsibility of assisting the municipal manager to carry out his/her financial management responsibilities.</t>
  </si>
  <si>
    <t>Have all delegations that have been sub-delegated, been authorised by the accounting officer?</t>
  </si>
  <si>
    <t>Are on-going reviews of the internal controls for key processes and activities being performed, by the BTO office and by internal audit, and are suggestions for improvement acted on promptly?</t>
  </si>
  <si>
    <t>Do the municipality's financial controls incorporate, where relevant, the following basic and essential controls:
- approval &amp; authorisation of transactions,
- Timely reconciliation of control and suspense accounts,
- Review of reconciliations,
- production &amp; review of exception reports,
- segregation of duties, and
- Restricted access to financial management systems &amp; data?</t>
  </si>
  <si>
    <t>Absence or breakdown of controls can lead to fraud and corruption.</t>
  </si>
  <si>
    <t>Does the municipality have an audit action plan to address shortcomings of the annual audit opinion, with assigned responsibilities and timelines?</t>
  </si>
  <si>
    <t xml:space="preserve">For each audit finding are there processes to ensure that the responsible official is accountable to ensure that the finding is corrected and not repeated? </t>
  </si>
  <si>
    <t xml:space="preserve">The responsible official for each audit finding should sign receipt of the finding, correct the short coming in the finding (if appropriate) and sign that the shortcoming will not be repeated. </t>
  </si>
  <si>
    <t>Shortcomings may never be addressed.</t>
  </si>
  <si>
    <t xml:space="preserve">MFMA s17(3)(a) </t>
  </si>
  <si>
    <t>PT &amp; NT may not have copies of the approved adjustment budgets.</t>
  </si>
  <si>
    <t>MBRR S21 and Circular 58</t>
  </si>
  <si>
    <t>There may not be discipline tabling Adjustment budgets.</t>
  </si>
  <si>
    <t>The standardised format of completing documentation may not be adhered to.</t>
  </si>
  <si>
    <t>Has special attention been given to controlling unnecessary spending on nice-to-have items and non-essential activities with spending supporting economic growth and service delivery more directly and not consumption items?</t>
  </si>
  <si>
    <t>The budget documentation may not be made available to the public immediately.</t>
  </si>
  <si>
    <t>The public may not have access to the budget documentation.</t>
  </si>
  <si>
    <r>
      <t xml:space="preserve">Have the long, medium and short term local economic development and spatial plans of the municipality been developed, together with the funding means for economic development?
</t>
    </r>
    <r>
      <rPr>
        <i/>
        <sz val="9"/>
        <rFont val="Calibri"/>
        <family val="2"/>
        <scheme val="minor"/>
      </rPr>
      <t>Note:
The most crucial aspect here is to determine whether the Spatial Development Framework is in place and all other plans aligned and attempts to implement the Spatial Development Framework. Looking generally at planning does not take us forward away from fragmented implementation on only quick win and visible projects instead of the basics non-glamorous projects that enables service delivery such as sanitation, water purification plants, fixing and maintaining infrastructure under the ground, etc.</t>
    </r>
  </si>
  <si>
    <t xml:space="preserve">The community may challenge the validity of the budget at a later stage.  </t>
  </si>
  <si>
    <t xml:space="preserve">Provincial Treasury, National Treasury and other organs of state may not have adequate time to submit valuable inputs to the budget. </t>
  </si>
  <si>
    <t>The budget may not be approved before the start of the financial year.</t>
  </si>
  <si>
    <t xml:space="preserve">Does the Grants Register balance (for the current financial year and the two outer years) to allocations from;
- DoRA gazetted, and
- Provincial gazetted, and
- District allocations  </t>
  </si>
  <si>
    <t xml:space="preserve">There may not be an accurate audit trail of amounts to be allocated by the various spheres of government </t>
  </si>
  <si>
    <t>Does the Municipality have a Grants Register?</t>
  </si>
  <si>
    <t>There should be a register for all grants to be received.</t>
  </si>
  <si>
    <t>Does the Grants Register indicate due dates and amounts to be received and is the register balanced monthly?</t>
  </si>
  <si>
    <t>Does the Grant Register integrate to the monthly and annual cash flow forecasts?</t>
  </si>
  <si>
    <t>Does the Grants Register link to the SDBIP?</t>
  </si>
  <si>
    <t>Are all petty cash transactions properly and timeously recorded?</t>
  </si>
  <si>
    <t>Is all income from investments paid into the primary bank account?</t>
  </si>
  <si>
    <t>Is all money collected by a municipal entity or other external mechanism on behalf of the municipality; paid into the primary bank account?</t>
  </si>
  <si>
    <t xml:space="preserve">Are there effective mechanisms in place to ensure that amounts received by third parties (e.g. prepaid electricity/water) when received from the service provider, in terms of the contract, are timeously deposited into the bank account (or to the municipality per the contract) and reconciled promptly. </t>
  </si>
  <si>
    <t xml:space="preserve">Has the delegation of duties to enforce compliance for the control of municipal bank accounts been delegated only as far as the CFO, and not to subordinates of the CFO or other subordinates? </t>
  </si>
  <si>
    <t>Is the withdrawal of money from any of the municipality's bank accounts limited only to defray expenditure;
(a) appropriated in terms of an approved budget, or
(b) authorised by the MEC for finance if  an annual budget was not approved by a council by the start of the budget year; or 
(c) that is unforeseeable and unavoidable in emergency or other exceptional circumstances for which no provision was made in an approved budget, authorised by the mayor?</t>
  </si>
  <si>
    <t xml:space="preserve">When any relief, charitable, trust or other fund of whatever description is set in the name of the municipality; is the municipal manager the accounting officer of any such fund? </t>
  </si>
  <si>
    <t>Are withdrawals from bank accounts opened for relief, charitable, trust or other fund, only made;
(a) by or on the written authority of the municipal manager acting in accordance with decisions of the council,
(b) for the purposes for which, and subject to any conditions on which, the fund was established or the money in the fund was donated?</t>
  </si>
  <si>
    <t>Is there documented evidence of separate reconciliations for income received via electronic means (e.g. EFT or pay-by-phone arrangements) and for revenue collected in outstation or satellite outlets (e.g. swimming pools or recreation centres)?</t>
  </si>
  <si>
    <t>Are internal controls for work processes in place and included in documented job descriptions; 
a) segregation of duties and responsibilities, 
b) access and custody control,
c)  balancing and reconciliations?</t>
  </si>
  <si>
    <t>Is there appropriate and effective segregation of duties in respect of bank, cash and investments?</t>
  </si>
  <si>
    <t>Daily cash takings should be reconciled to the computer recorded receipts.</t>
  </si>
  <si>
    <t>There should be segregation of Bank, cash &amp; investment functions</t>
  </si>
  <si>
    <t xml:space="preserve">Are all bank accounts reconciled from the general ledger and cash book to (and not from) the bank statement at least on a weekly basis and is there evidence that an independent person has checked the reconciliations? </t>
  </si>
  <si>
    <t>1. There may be irregular purchases,
2. Loans, advances or other benefit to a councillor is irregular expenditure (S167),
3. Loans may be given to councillors or officials of the municipality, directors or officials of the entity or members of the public (S164), 
4. SCM Regulations may not be adhered to, and
5. Fraud and corruption.</t>
  </si>
  <si>
    <t>Are two people in attendance when mail is opened and are all cheques entered onto a register?</t>
  </si>
  <si>
    <t>Two people should open mail at all times and any cheques received should be entered into a register and signed by both individuals.</t>
  </si>
  <si>
    <t>Cheques may go missing.</t>
  </si>
  <si>
    <t>Cash flow budget to be prepared and preferably scrutinised by the Finance or Audit committee.</t>
  </si>
  <si>
    <t>Are there standard operating procedures for addressing unknown deposits 
- appropriately documented, 
- routinely followed up,
- independently reviewed, and
- generally under control ?</t>
  </si>
  <si>
    <t>Investments may not be safe.
Loss of public funds.</t>
  </si>
  <si>
    <t>Are all investments Rand denominated?</t>
  </si>
  <si>
    <t xml:space="preserve">Does the investment policy preclude a fee, commission or other reward to be paid to a councillor, an official (or their spouse or close family member)? </t>
  </si>
  <si>
    <t>Inefficient and ineffective investments may be made.</t>
  </si>
  <si>
    <t>Investments could be made beyond the scope of those permitted by policy. 
Loss of public funds.</t>
  </si>
  <si>
    <t>Does the official responsible for investments know what interest is available each month, recognise the interest in the financial records and submit the information to the official responsible for cash?</t>
  </si>
  <si>
    <t>Petty Cash Management</t>
  </si>
  <si>
    <t>Did National Treasury approve all rollover requests?</t>
  </si>
  <si>
    <t xml:space="preserve">Were all rollovers approved by National Treasury included in an Adjustment Budget (in January/February)? </t>
  </si>
  <si>
    <t>MFMA Circular 67</t>
  </si>
  <si>
    <t>MFMA Circular 68</t>
  </si>
  <si>
    <t xml:space="preserve">Conditional Grant funds may be forfeited </t>
  </si>
  <si>
    <t>A formal letter, addressed to the National Treasury, requesting the rollover of unspent conditional grants should be sent before the 30August listing;
- All the projects that are linked to the unspent conditional grants, a progress report on the state of implementation of each project, and the amount of funds committed to each project and the conditional allocation from which the funds come,
- An indication of the time-period within which the funds are to be spent,</t>
  </si>
  <si>
    <t>The Grants register should balance to all gazetted allocations for the current financial year and the two outer years.</t>
  </si>
  <si>
    <t xml:space="preserve">There may not be an accurate supporting documentation for all allocations by the various spheres of government </t>
  </si>
  <si>
    <t>A well documented file should be available for plans to spend the allocations.</t>
  </si>
  <si>
    <t>The Grants Register should detail dates and amounts to be received and signed by the person balancing the register each monthly.</t>
  </si>
  <si>
    <t>Internal control of grants to be received may be compromised.</t>
  </si>
  <si>
    <t>Grant expenditure may not be spent timeously.</t>
  </si>
  <si>
    <t xml:space="preserve">A manager should review reconciliations at least quarterly and the CFO should receive a Grants status report each quarter. </t>
  </si>
  <si>
    <t>The leadership may not be aware of problems with Grants.</t>
  </si>
  <si>
    <t xml:space="preserve">Monthly reconciliations should be provided for all conditional grant funds received but not spent to ensure that conditional grants are cash backed at all times and these reconciliations should be submitted at all Finance Committee meetings. </t>
  </si>
  <si>
    <t>Conditional Grant funds may be spent on unrelated projects.</t>
  </si>
  <si>
    <t>Officials should be responsible for monthly reconciliations, an independent person should check and sign all reconciliations and ensure reconciling items are addressed timeously..</t>
  </si>
  <si>
    <r>
      <t>Conditional grants should be receipted against "</t>
    </r>
    <r>
      <rPr>
        <i/>
        <sz val="11"/>
        <color theme="1"/>
        <rFont val="Calibri"/>
        <family val="2"/>
        <scheme val="minor"/>
      </rPr>
      <t>Unspent Conditional Grants</t>
    </r>
    <r>
      <rPr>
        <sz val="11"/>
        <color theme="1"/>
        <rFont val="Calibri"/>
        <family val="2"/>
        <scheme val="minor"/>
      </rPr>
      <t xml:space="preserve">" and treated as "transfers recognised" revenue only when the grant revenue has been 'earned' by incurring expenditure in accordance with the conditions of the grant.   </t>
    </r>
  </si>
  <si>
    <t>Is the spending of conditional grant funds that are rolled over reported to National Treasury on a separate reporting template?</t>
  </si>
  <si>
    <t>The separate reporting template provided by National Treasury should be used on the spending of conditional grant funds that are rolled over.</t>
  </si>
  <si>
    <t>The reporting on spending of conditional funds between rolled over conditional grants from the previous year and conditional grants for the current year may be mixed up.</t>
  </si>
  <si>
    <t>Annual Report may not disclose the required information.</t>
  </si>
  <si>
    <t xml:space="preserve">Once National Treasury have approved unspent conditional grants as a rollover, the funds should be included in an adjustments budget.  </t>
  </si>
  <si>
    <r>
      <t>Are the</t>
    </r>
    <r>
      <rPr>
        <b/>
        <sz val="11"/>
        <color theme="1"/>
        <rFont val="Calibri"/>
        <family val="2"/>
        <scheme val="minor"/>
      </rPr>
      <t xml:space="preserve"> </t>
    </r>
    <r>
      <rPr>
        <sz val="11"/>
        <color theme="1"/>
        <rFont val="Calibri"/>
        <family val="2"/>
        <scheme val="minor"/>
      </rPr>
      <t>unconditional grants receipted directly to grants and subsidies (revenue)?</t>
    </r>
  </si>
  <si>
    <t>Unconditional grants should be receipted directly to grants and subsidies (revenue).</t>
  </si>
  <si>
    <t>The reporting of unconditional funds may be incorrect.</t>
  </si>
  <si>
    <t>Agreements are difficult to enforce if they are no signed agreements</t>
  </si>
  <si>
    <t>Spending on rollover funds should not commence until national Treasury  has approved all rollovers.</t>
  </si>
  <si>
    <t>A  written and signed agreement should be in place before any funds are transferred, other than  in compliance with commercial or other business transaction.</t>
  </si>
  <si>
    <t>SCM Reg 3</t>
  </si>
  <si>
    <t>SCM Reg 27</t>
  </si>
  <si>
    <t xml:space="preserve">Does the Bid Specification Committee ensure that an amount has been allocated on the budget? </t>
  </si>
  <si>
    <t>SCM Reg 29</t>
  </si>
  <si>
    <t>MFMA Circular 69</t>
  </si>
  <si>
    <t>Original and valid B-BBEE Status Level Verification Certificates or certified copies thereof together with their bids, are required to substantiate  B-BBEE rating claims.</t>
  </si>
  <si>
    <t xml:space="preserve"> Unreliable management information.
 Inability to reconcile physical assets with accounting records.
 Loss or theft of assets.</t>
  </si>
  <si>
    <t xml:space="preserve"> Effective record keeping.
 Preventing dishonesty, fraud and corruption.</t>
  </si>
  <si>
    <t xml:space="preserve"> Income not maximised.
 Required asset replacements not identified.
 Performance deliverables not achieved.</t>
  </si>
  <si>
    <t xml:space="preserve"> Fraud, theft or dishonesty.
 Loss of income.
 Required assets disposed of.</t>
  </si>
  <si>
    <t xml:space="preserve">Have all Land and Buildings acquired for resale or distribution been;
- recognised as Inventory; and 
- valued at the lower of cost or net realisable value? </t>
  </si>
  <si>
    <t>Does the asset management strategy indicate the funding of each approved plan through the budget?</t>
  </si>
  <si>
    <t>Do the financial statements disclose, for each class of PPE;
- the measurement bases for determining the gross carrying amount;
- the depreciation methods used
- the useful lives or the depreciation rates used;
- the gross carrying amount and the accumulated depreciation at the beginning &amp; end of the period?</t>
  </si>
  <si>
    <t>Do the financial statements disclose, for each class of PPE a reconciliation of the carrying amount at the beginning &amp; end of the period?</t>
  </si>
  <si>
    <t>SCM Reg12</t>
  </si>
  <si>
    <t>Is the Property Rates Policy reviewed, and if necessary amended on an annual basis, authorised and implemented?</t>
  </si>
  <si>
    <t>Is there a Register of Properties consisting of:
- Part A: A current valuation Roll including any Supplementary Valuations;
- Part B: specifying which properties are subject to a rebate, reduction or exemption in the  rate in the rand?</t>
  </si>
  <si>
    <t>Is the new owner information (title deed number, owners name, ID number and market value) on the financial system agreed to the data in the Deeds Office on a controlled and systematic basis, where appropriate monthly?</t>
  </si>
  <si>
    <t xml:space="preserve">Does an independent person, preferably a supervisor, review the controls of changing details on the financial system and opening new debtor accounts when property is transferred? </t>
  </si>
  <si>
    <t>Is a Supplementary Valuation Roll compiled at least once a year?</t>
  </si>
  <si>
    <t>Is provision made for the notification of the availability of the Valuation Roll at strategically located sites, on the municipality's website and is an extract of the valuation roll pertaining to specific property owners furnished to them in writing to their chosen postal address?</t>
  </si>
  <si>
    <t>Does the official who opens a consumer account check that the services account does not relate an "undeveloped property " category.</t>
  </si>
  <si>
    <t>Are all Clearance Certificates pre-numbered and sequentially issued?</t>
  </si>
  <si>
    <t>Does a delegated independent official check chargeable services included in the billing system and compare the billing to approved tariff structures?</t>
  </si>
  <si>
    <t>No or delayed billing.</t>
  </si>
  <si>
    <t>REFUSE REMOVAL -Have all the categories of Refuse service been identified (e.g. Domestic collection, Bulk container hire, Refuse dump sites) and have Tariffs for the various elements of refuse been determined using the cost of provision of the particular service as a base?</t>
  </si>
  <si>
    <t>RENTALS Received-Facilities and Equipment - Are effective records of all potential rental sources rigorously maintained and procedures implemented and monitored to ensure comprehensive and timeous introduction into the billing system?</t>
  </si>
  <si>
    <t>Are Licences collected by the municipality as an agency: 
- receipted in the municipality's financial system and banked daily, 
- payments to Province less commission reconciled monthly and differences identified and followed up immediately,
- Income and commission posted to the municipality's financial system at least monthly,
- Check and signed by a supervisor for the accuracy of the reconciliation and the posting?</t>
  </si>
  <si>
    <t>Sundry revenue may be lost</t>
  </si>
  <si>
    <r>
      <t xml:space="preserve">Have ALL  potential revenue streams been strategically identified, documented and appropriately addressed to maximise revenue? 
</t>
    </r>
    <r>
      <rPr>
        <i/>
        <sz val="9"/>
        <rFont val="Calibri"/>
        <family val="2"/>
        <scheme val="minor"/>
      </rPr>
      <t>Rates, Electricity, Water, Sewerage, Refuse, Rentals on facilities and equipment, Fines, Licences and Permits, Interest(and possible Dividends) on Investments, Interest on overdue accounts, Inflows from Disposal of Assets and Other Minor/Miscellaneous sources.</t>
    </r>
  </si>
  <si>
    <t>Has a Credit Control and Debt Collection Policy been comprehensively formulated, approved, maintained and effectively implemented in compliance with legislation?</t>
  </si>
  <si>
    <t>Is the computer software for revenue management and debt collection effective?</t>
  </si>
  <si>
    <t xml:space="preserve">Does the municipality regularly review the deposits held for services so as to have at least two and a half months current consumption held as a deposit?
</t>
  </si>
  <si>
    <t>Does the municipality have documented standard operating procedures that address critical control issues;  remittance registers, segregation of duties, opening of mail and associated recording of receipts by more than one person, pre-numbered receipts, regular reconciliations etc.?</t>
  </si>
  <si>
    <t>Is all revenue received, recorded timeously and regularly (as specified in procedures) independently reconciled to registers, the general ledger and bank statements?</t>
  </si>
  <si>
    <t>Are all queries emanating from debtors timeously investigated and appropriately resolved by someone independent of banking and debtors recording?</t>
  </si>
  <si>
    <t xml:space="preserve">Are suspense accounts relating to revenue reconciled and cleared on a monthly basis by delegated staff independent of staff effecting entries to the suspense accounts?
 </t>
  </si>
  <si>
    <t>Are delegated officials held responsible and accountable for the physical safekeeping and protection of all cash received by the municipality?</t>
  </si>
  <si>
    <t xml:space="preserve">Has a set of guidelines or stipulated requirements for internal reporting for revenue management been established? </t>
  </si>
  <si>
    <t>Has an Indigent Policy been comprehensively formulated, approved, maintained and effectively implemented in compliance with legislation?</t>
  </si>
  <si>
    <t xml:space="preserve">An independent person, preferably a supervisor, should review all changes to the master database every month. </t>
  </si>
  <si>
    <t>Have procedures been documented, approved, maintained and implemented for Credit Control, Debt-Collection and debt write-off?</t>
  </si>
  <si>
    <t>Formalised procedures should be implemented, followed and deviations reported.</t>
  </si>
  <si>
    <t>Ineffective revenue management and credit control.</t>
  </si>
  <si>
    <t>Does the CFO interrogate, document and report to the Finance Committee on revenue trends?</t>
  </si>
  <si>
    <t>Income streams may not be maximised.</t>
  </si>
  <si>
    <t>Is a register maintained to track the recording and reporting of  unauthorised, irregular, fruitless and wasteful expenditure to the mayor, the MEC for Local Government and the Auditor-General; and whether any person is responsible or under investigation, the steps taken to recover or rectify and to prevent a recurrence of such expenditure?</t>
  </si>
  <si>
    <t>MFMA S32</t>
  </si>
  <si>
    <t xml:space="preserve">Has a council committee investigated and certified as irrecoverable any irregular expenditure that was written off by Council? </t>
  </si>
  <si>
    <t>Irregular expenditure may not be recovered.</t>
  </si>
  <si>
    <t>The writing off of irregular expenditure may only take place if the irregular expenditure is certified by council as irrecoverable, based on the findings of an investigation.</t>
  </si>
  <si>
    <t xml:space="preserve">Errors should be recorded together with the corrective action taken and to establish trends that may require training.
The employee responsible for the error should sign acknowledgement of the error and ensure correction.  </t>
  </si>
  <si>
    <t>Expenditure may not be accurate.</t>
  </si>
  <si>
    <t xml:space="preserve">Do all immovable assets in the assets register have GPS coordinates? </t>
  </si>
  <si>
    <t>Uncoordinated management of grants and improper records for reporting.</t>
  </si>
  <si>
    <t>Are there clear documented and approved job descriptions for officials dealing with Grants and Transfers?</t>
  </si>
  <si>
    <t>Allocations could be withheld.
Allocations not paid due to oversight.</t>
  </si>
  <si>
    <t>Does the municipality utilise Expanded Public Works Programmes (EPWP) and receive EPWP grant funding?</t>
  </si>
  <si>
    <t>Does the municipal manager table quarterly reports to council, in an agreed format, on whether or not the municipality is complying with the Division of Revenue Act and also reporting on any delays in the transfer or the withholding of funds?</t>
  </si>
  <si>
    <t>Have mitigating controls been identified and a risk owner/ champion identified who is responsible for the risk?</t>
  </si>
  <si>
    <t>Risks may not be managed.</t>
  </si>
  <si>
    <t>A risk owner should be appointed and the mitigating controls managed.</t>
  </si>
  <si>
    <t>If the municipality transfers funds is there an written and signed agreement in place with the transferee together with agreed deliverables?</t>
  </si>
  <si>
    <t>Does the Municipality obtain a written assurance on a regular basis on the implementation of effective, efficient and transparent financial management and internal control systems, of the organisation receiving the transfer payment?</t>
  </si>
  <si>
    <t>Does the Municipality ensure that transfer payments are made into validated bank accounts?</t>
  </si>
  <si>
    <t>Does the Municipality have an effective process of monitoring the timing of transfer payments?</t>
  </si>
  <si>
    <t>Does the Municipality have processes in place to monitor and follow up on outstanding reports for transfer payments?</t>
  </si>
  <si>
    <t>Has the Municipality performed any scheduled and unscheduled inspection visits/ review of performance for transfer payments?</t>
  </si>
  <si>
    <t>Does the Municipality receive monthly, quarterly and annual reports from the beneficiary organisations receiving the transfer payment to ensure that transfers and subsidies to other parties are applied for their intended purposes?</t>
  </si>
  <si>
    <t>Does the asset management system include a process that identifies changes in depreciation method, residual value, useful life of an asset and fully depreciated assets on a annual basis so that correct steps can be taken in terms of GRAP requirements?</t>
  </si>
  <si>
    <t>It may be difficult to identify assets</t>
  </si>
  <si>
    <t>GPS coordinates should be used for all infrastructure assets.</t>
  </si>
  <si>
    <t xml:space="preserve">The full cost of infrastructure assets may not be correctly recorded. </t>
  </si>
  <si>
    <t xml:space="preserve">A project register should be available for all infrastructure assets and all supporting documents recorded and filed. </t>
  </si>
  <si>
    <t>Immovable assets may not be correctly accounted for.</t>
  </si>
  <si>
    <t xml:space="preserve">Immovable assets should be transferred from the WIP classification in the assets register when the construction of the asset is finalised and the asset is in the condition necessary for it to operate in the manner intended by management.
Depreciation should commence from that date, and
Retention payments capitalised (with a liability raised). </t>
  </si>
  <si>
    <t>Did the municipality submit consolidated annual financial statements to the AG by 30September?</t>
  </si>
  <si>
    <t>Did the CEO ensure the budget was balanced, consistent with any service delivery agreement between the entity and the municipality, within the limits determined by the municipality, consistent with other performance objectives and in overall compliance with the MFMA?</t>
  </si>
  <si>
    <t>MFMA S111</t>
  </si>
  <si>
    <t>Does the municipality obtain confirmation that the entity maintain management, accounting, information and internal control systems required to recognize revenue when earned and expenditure when incurred and accurately account for debtors and receipts of revenue, and creditors and accounts for payment?</t>
  </si>
  <si>
    <t>MFMA S 86</t>
  </si>
  <si>
    <t>Does the accounting officer ensure that the Board of the entity has and implements a SCM policy in line with legislation?</t>
  </si>
  <si>
    <t>Does the accounting officer ensure that the CEO has mechanisms in place to implement the SCM policy and ensure that appropriate separation of duties exist to minimize likelihood of fraud, corruption, favouritism and unfair and irregular practices?</t>
  </si>
  <si>
    <t>MFMA S116</t>
  </si>
  <si>
    <t>The entity CEO must give written notification to the municipality, AG, Provincial &amp; National Treasuries of any tenders approved but not recommended.</t>
  </si>
  <si>
    <t>Does the accounting officer ensure that the CEO reports on agreements and contracts procured by the entity and that they are effectively managed and monitored?</t>
  </si>
  <si>
    <t>MFMA S114</t>
  </si>
  <si>
    <t>Does the accounting officer ensure that the CEO gives written notification to the municipality, AG, Provincial and National Treasuries of any tenders approved but not recommended?</t>
  </si>
  <si>
    <t>There will not be transparency and accountability in the SCM process, increasing the likelihood of fraud, corruption and other irregular practices and contravene the legislation.</t>
  </si>
  <si>
    <t>Are there processes to ensure that the CEO of the entity has in place the appropriate systems (including an assets register and other internal control systems) to ensure the assets of the entity are properly safeguarded and assets and liabilities are properly accounted for?</t>
  </si>
  <si>
    <t>Are there processes to ensure that the entity only incurs Rand denominated liability or risk payables?</t>
  </si>
  <si>
    <t>MFMA S47 &amp; S108</t>
  </si>
  <si>
    <t>MFMA S127</t>
  </si>
  <si>
    <t>Did the CEO submit the annual report of the entity to the municipality's accounting officer by 31December?</t>
  </si>
  <si>
    <t>MFMA S 87</t>
  </si>
  <si>
    <t>Does the CEO prepare monthly progress reports on the implementation of the budget and submit those reports to the municipality within 7 working days after then end of each month?</t>
  </si>
  <si>
    <t>MFMA S 88</t>
  </si>
  <si>
    <t>Does the CEO prepare a mid-year performance assessment and submit that assessment to the MM by 20 January?</t>
  </si>
  <si>
    <t>IDP and SDBIP targets may not be achieved.</t>
  </si>
  <si>
    <t>A Bid Register should be prepared in such a way that all the reporting requirements are accommodated.</t>
  </si>
  <si>
    <t>Does the SCM Unit compile a bid register and use it as a tool to manage and evaluate the procurement process for each requirement?</t>
  </si>
  <si>
    <t>SCM may not be performed in a planned manner.</t>
  </si>
  <si>
    <t>Is a functional list of accredited prospective providers of goods and services maintained and used for verbal quotations and formal written price quotations?</t>
  </si>
  <si>
    <t>SCM Reg14</t>
  </si>
  <si>
    <t>A list of accredited prospective providers of goods and services should be used for the procurement through written or verbal quotations and formal written price quotations.</t>
  </si>
  <si>
    <t>Advertisements placed in newspapers commonly circulating locally and the website should invite prospective providers to apply for evaluation and listing as a prospective provider. 
The list must be updated quarterly. 
Providers should be allowed to submit applications for listing at any time. 
This list should also be used effectively to promote the objectives of the Preferential Procurement Regulations.</t>
  </si>
  <si>
    <t>The supplier database may not attract all possible service providers.</t>
  </si>
  <si>
    <t>MFMA Reg 37</t>
  </si>
  <si>
    <t>SCM Reg 50</t>
  </si>
  <si>
    <t>SCM Reg 49</t>
  </si>
  <si>
    <t>SCM S117</t>
  </si>
  <si>
    <t>SCM Reg 46</t>
  </si>
  <si>
    <t>Contracts may not binding.</t>
  </si>
  <si>
    <t>The municipal manager must make final awards for tenders above R10m and not sub delegate.</t>
  </si>
  <si>
    <t>MFMA Reg 21</t>
  </si>
  <si>
    <t xml:space="preserve">Unsolicited bids to be considered should first; 
- Invite the public or other potential suppliers to submit their comments within 30 days;
- give reasons as to why the bid should not be open to other competitors;
- give an explanation of the potential benefits for the municipality were it to accept the unsolicited bid.  </t>
  </si>
  <si>
    <t>Draft terms of reference for the committees.</t>
  </si>
  <si>
    <t>Members of the bid committees may not operate within their terms of reference</t>
  </si>
  <si>
    <t>Not all potential suppliers may be able to offer their goods or services.</t>
  </si>
  <si>
    <t>To ensure bids are drafted in a unbiased manner, they should be;
- described in terms of performance required rather than in terms of descriptive characteristics for design (where possible).
- Not make reference to any particular trade mark, name, patent or design</t>
  </si>
  <si>
    <t>The bid process could be a costly exercise</t>
  </si>
  <si>
    <t>The user department should state that the amount that is available on the budget.</t>
  </si>
  <si>
    <t>The Bid Specification committee should ensure that criteria to be awarded to achieve goals and functionality are clearly described.</t>
  </si>
  <si>
    <t>Potential bidders may not be aware of points to be allocated.</t>
  </si>
  <si>
    <t xml:space="preserve">The annexure B template from Circular 62 can be used to record all goods and services above R200'000 to be purchased. </t>
  </si>
  <si>
    <t>Potential bidders may try and conceal information.</t>
  </si>
  <si>
    <t>All service providers should be aware that goods and services may only be delivered after receiving an authorised order.</t>
  </si>
  <si>
    <t>It is necessary to determine the different resources required to execute the identified functions, i.e. water services, sanitation, refuse removal, electrical, etc.  These resources must be budgeted for.  It is of vital importance to know, even at this stage, the estimated costs of the required resources, including the estimated costs of the required goods, works or services.</t>
  </si>
  <si>
    <t>Does the SCM unit analyse the goods, works or services required; and
(a) List the functions to be executed,
(b) Conduct an analysis of the past expenditure to determine the manner in which past needs were fulfilled; and
(c) Compile a detailed list of the goods, works or services required to execute the functions?</t>
  </si>
  <si>
    <t>Service providers may not understand the internal controls required.</t>
  </si>
  <si>
    <t>All service providers should sign the terms and conditions on which goods and service may be delivered and paid for..</t>
  </si>
  <si>
    <t xml:space="preserve">Are competitive bidding processes used for amounts exceeding R200'000? </t>
  </si>
  <si>
    <t xml:space="preserve">Competitive bidding processes must be used for amounts exceeding R200'000 but a SCM policy may stipulate a lower amount? </t>
  </si>
  <si>
    <t>MFMA Reg5</t>
  </si>
  <si>
    <t>Are minutes of all Bid Adjudication Committee meetings recorded and signed?</t>
  </si>
  <si>
    <t>MFMA Circular 34</t>
  </si>
  <si>
    <t>All Bid Adjudication committee meetings must be recorded, minutes taken and signed.</t>
  </si>
  <si>
    <t>MFMA Reg 35</t>
  </si>
  <si>
    <t>MFMA Reg 39</t>
  </si>
  <si>
    <t>There should be documented and approved SCM procedures for the setting of inventory levels, placing of orders, receiving and distribution of goods, stores and warehouse management, expediting orders, transport management, vendor performance, maintenance and contract administration.</t>
  </si>
  <si>
    <t>Are councillors excluded from bid committees or any other committee evaluating or approving tenders, quotations, contracts or other bids?</t>
  </si>
  <si>
    <t>Are the expansion or variation of orders against the original contract restricted to:
- not more than 20% for construction related goods, services and/or infrastructure projects;
- 15% for all other goods and/or services of the original value of the contract?</t>
  </si>
  <si>
    <t>An independent person should review all database changes.</t>
  </si>
  <si>
    <t>Is the SCM unit adequately resourced in terms of employees; infrastructure (including ICT); and resources (including budget)?</t>
  </si>
  <si>
    <t>Bids may be unfairly influenced</t>
  </si>
  <si>
    <t>Committee members with any potential conflict of interest should in no way be involved in meetings relating to the conflict of interest.</t>
  </si>
  <si>
    <t xml:space="preserve">Have all Bid Specification, Evaluation and Adjudication committee members been appointed by the Accounting Officer in accordance with the SCM policy in writing? </t>
  </si>
  <si>
    <t>Do the Bid Specification, Evaluation &amp; Adjudication Committees have approved terms of reference (specifying roles and responsibilities and the period of the appointment) and Codes of Conduct?</t>
  </si>
  <si>
    <t>Formal declaration of financial interests should be compulsory for all SCM officials</t>
  </si>
  <si>
    <t>Bids received late should be returned.</t>
  </si>
  <si>
    <t>Irregular bids may be received.</t>
  </si>
  <si>
    <t>Bids may be influenced by bribes/gifts.</t>
  </si>
  <si>
    <t>Members appointment may be challenged</t>
  </si>
  <si>
    <t>Is there adequate segregation of duties in the processes such that no one official is responsible for any transaction from commencement to finality (or can inappropriately influence any activity)?</t>
  </si>
  <si>
    <t>Are all SCM records retained in appropriate storage and readily available for at least 5 years after conclusion of services or goods; or conclusion of the contract?</t>
  </si>
  <si>
    <t>SCM documentation should be stored in an organised manner in a secure environment</t>
  </si>
  <si>
    <t>A culture of abuse of the SCM system.</t>
  </si>
  <si>
    <t>Bids may be unfairly assessed</t>
  </si>
  <si>
    <r>
      <t xml:space="preserve">Has Demand Management been co-ordinated by SCM officials in consultation with end-users (prior to completion of the draft budget) to include a detailed analysis of the goods, works or services required for:
</t>
    </r>
    <r>
      <rPr>
        <sz val="11"/>
        <color theme="1"/>
        <rFont val="Calibri"/>
        <family val="2"/>
      </rPr>
      <t>·</t>
    </r>
    <r>
      <rPr>
        <sz val="8.25"/>
        <color theme="1"/>
        <rFont val="Calibri"/>
        <family val="2"/>
      </rPr>
      <t xml:space="preserve"> </t>
    </r>
    <r>
      <rPr>
        <sz val="11"/>
        <color theme="1"/>
        <rFont val="Calibri"/>
        <family val="2"/>
      </rPr>
      <t>The scope of work to be executed</t>
    </r>
    <r>
      <rPr>
        <sz val="8.25"/>
        <color theme="1"/>
        <rFont val="Calibri"/>
        <family val="2"/>
      </rPr>
      <t xml:space="preserve">,
</t>
    </r>
    <r>
      <rPr>
        <sz val="11"/>
        <color theme="1"/>
        <rFont val="Calibri"/>
        <family val="2"/>
      </rPr>
      <t>·</t>
    </r>
    <r>
      <rPr>
        <sz val="11"/>
        <color theme="1"/>
        <rFont val="Calibri"/>
        <family val="2"/>
        <scheme val="minor"/>
      </rPr>
      <t xml:space="preserve"> The time required to complete the project;
</t>
    </r>
    <r>
      <rPr>
        <sz val="11"/>
        <color theme="1"/>
        <rFont val="Calibri"/>
        <family val="2"/>
      </rPr>
      <t>·</t>
    </r>
    <r>
      <rPr>
        <sz val="8.25"/>
        <color theme="1"/>
        <rFont val="Calibri"/>
        <family val="2"/>
      </rPr>
      <t xml:space="preserve"> </t>
    </r>
    <r>
      <rPr>
        <sz val="11"/>
        <color theme="1"/>
        <rFont val="Calibri"/>
        <family val="2"/>
      </rPr>
      <t>The material, resources and equipment to execute the project?</t>
    </r>
    <r>
      <rPr>
        <sz val="11"/>
        <color theme="1"/>
        <rFont val="Calibri"/>
        <family val="2"/>
        <scheme val="minor"/>
      </rPr>
      <t xml:space="preserve"> </t>
    </r>
  </si>
  <si>
    <t>Does the SCM unit, together with the end-user, determine the optimal manner in which to acquire the required goods, works or services by:
-Considering the optimal method of procurement (price quotation, advertised competitive bid, term contracts or ad hoc contracts);
- The frequency of the requirements;
- Cost effectiveness of having availability at stores and lead times?</t>
  </si>
  <si>
    <t>Does the SCM unit ensure that a detailed and complete Procurement Plan indicates:
- a description of the goods and services;
- the end user; 
- estimated value;
- date of submission of specifications;
- date of advertisement and closing date of the bid;
- envisaged dates for Bid Specification/ Evaluation &amp; Adjudication, meetings, approval and issuance of order?</t>
  </si>
  <si>
    <t xml:space="preserve">Inability to enforce responsibility and accountability.
</t>
  </si>
  <si>
    <t>Roles and responsibilities to be clearly defined.</t>
  </si>
  <si>
    <t xml:space="preserve">At least three written or verbal quotations, preferably from the list of accredited prospective suppliers, should be obtained for purchases between R2 000 and R10 000. 
The names and prices of the prospective suppliers must be recorded (as proof) and the order placed against written confirmation of the selected supplier.
Each month a summarised report of all procurement by means of quotations must be sent to the CFO. </t>
  </si>
  <si>
    <t>Are at least three written or verbal quotations, preferably from the list of accredited prospective suppliers, obtained for purchases between R2'000 and R10 000?</t>
  </si>
  <si>
    <t xml:space="preserve">Are all written quotations and bids accompanied by a declaration from suppliers that the person, director, manager, principal shareholder or stakeholder, is not and has not been, in the employment of the state in the previous 12 months? </t>
  </si>
  <si>
    <t>Are checks done on National Treasury's website to ensure that neither the recommended bidder nor any of the directors are listed as companies/ directors / persons restricted from doing business with the public sector?</t>
  </si>
  <si>
    <t xml:space="preserve">Is all procurement of goods and services through written or verbal quotations or formal written price quotations in excess of R30 000, advertised for at least 7 days on the website and on official notice boards of the municipality? </t>
  </si>
  <si>
    <t xml:space="preserve">Has the municipal manager retained the SCM powers, responsibilities, accountability and duties above R10m?
</t>
  </si>
  <si>
    <t>Does the CFO verify prior to the award of contracts above R10m that;
- budgetary provision exists for the acquisition of the goods, infrastructure projects and/or services and 
- it is consistent with the IDP?</t>
  </si>
  <si>
    <t>The CFO must verify prior to the award of contracts above R10m that;
- budgetary provision exists for the acquisition of the goods, infrastructure projects and/or services and 
- it is consistent with the IDP.</t>
  </si>
  <si>
    <t>All bids above R10m must include;
- Audited annual financial statements for the last 3 years and scrutinised for any qualifications or disclaimers;
- A signed certificate that no undisputed commitment is overdue for more than 30 days;
- Particulars of contracts received from an organ of state during the past 5 years.</t>
  </si>
  <si>
    <t>Is the Bid Evaluation Committee composed of at least one SCM practitioner of the municipality?</t>
  </si>
  <si>
    <t xml:space="preserve">Is the 80/20 preference points system applied for acquisition of services, works or goods for price in respect of tenders (including price quotations) with a rand value (at least) equal to, or above R30'000 and up to a Rand value of R1m? </t>
  </si>
  <si>
    <t>The 80/20 preference points system must be applied for price in respect of tenders (including price quotations) with a rand value equal to, or above R30'000 and up to a Rand value of R1m.The policy may stipulate a lower value.</t>
  </si>
  <si>
    <t>If an unsolicited bid(s) has been considered was it because:
- the product or service offered was a demonstrably or proven unique innovative concept;
- will be exceptionally beneficial to, or have exceptional cost advantages for the municipality?</t>
  </si>
  <si>
    <t>Has a Risk assessment been performed for the SCM unit with mitigating controls identified and a risk owner assigned to each risk who is responsible and accountable for mitigating the risk?</t>
  </si>
  <si>
    <t>Are responsible managers notified of their approved budget prior to the commencement of the financial year, and are they held accountable for spending in accordance with the budget?</t>
  </si>
  <si>
    <t xml:space="preserve">Monthly variance analysis should be reviewed with material variances explained together with action plans to correct the situation.  </t>
  </si>
  <si>
    <t xml:space="preserve">Three way matching of orders; goods received note; and invoices/ statement should be part of the payments process. 
</t>
  </si>
  <si>
    <t xml:space="preserve">Is an individual responsible for matching purchase orders; Goods Received Notes (GRV) and invoices/statements? </t>
  </si>
  <si>
    <t>Is the official capturing an invoice independent of the person responsible for paying the invoice (preparing the pay "run")?</t>
  </si>
  <si>
    <t xml:space="preserve">Does the first official approving the payment check and confirm the accuracy and correctness of the following details captured onto the computer system:
- Payee;
- Bank account details;
- Amount;
- Vote number?
</t>
  </si>
  <si>
    <t xml:space="preserve">The payment of creditors should be performed on an organised basis and not on a "Just in Time" (JIT) basis. </t>
  </si>
  <si>
    <t xml:space="preserve">Other than acceptable emergencies, are invoices captured on a routine basis and payments done on a scheduled basis ?
</t>
  </si>
  <si>
    <t xml:space="preserve">Are there documented procedures for the receiving, returning and the storage of pre-numbered documents and books?
  </t>
  </si>
  <si>
    <t>There should be a documented system of Internal Control for the receiving, issuing &amp; returning of pre-numbered documents &amp; books.</t>
  </si>
  <si>
    <t>Has an effective system of Internal Control in respect of debit order payments been implemented and maintained?</t>
  </si>
  <si>
    <t xml:space="preserve">Are all the payment vouchers for fixed period contract debit orders; 
- prepared at the time of signing the contract,
- Affixed to copies of supporting documents which are attached to the payment voucher,
-  Numbered to indicate the period paid and remaining, and 
- Released systematically each month/period? 
</t>
  </si>
  <si>
    <t>Has an effective system of Internal Control in respect of petty cash payments been implemented and maintained?</t>
  </si>
  <si>
    <t>Is a reliable system in place to ensure that recurring payments and particularly key accounts (telephone, Eskom, water, cell phones etc.) are paid and on time?</t>
  </si>
  <si>
    <t>Are reconciliations performed for all statements received, between the supplier's statement and the financial system (subsidiary ledger), and
- reconciling items followed up/resolved;
- differences communicated to the supplier; and 
- an independent person reviews all reconciliations?</t>
  </si>
  <si>
    <t>The system prevents the payment of the same invoice number &amp;/or order number twice?</t>
  </si>
  <si>
    <t>Are monthly reconciliations performed between the creditors subsidiary ledger and the general ledger?</t>
  </si>
  <si>
    <t>Expenditure manager to sign the monthly reconciliation of the subsidiary ledger to the general ledger.
Copies of reconciliations together subsidiary and general ledger printouts to be filed in monthly order.</t>
  </si>
  <si>
    <t xml:space="preserve">Cash constraints leading to late payment and non-compliance with S65(2)(e) of the MFMA.  Capital projects may not be adequately funded.  </t>
  </si>
  <si>
    <t>Does an official check the interest charged to the agreement before paying the interest?</t>
  </si>
  <si>
    <t>Interest charged might not be correct.</t>
  </si>
  <si>
    <t>The official authorising the payment should ensure someone has checked the interest paid.</t>
  </si>
  <si>
    <t>Are there effective systems in place to ensure and measure compliance with the requirement to pay creditors within 30 days</t>
  </si>
  <si>
    <t>Does the municipality comply with all tax, levy, pension, medical aid, audit fees and other statutory commitments?</t>
  </si>
  <si>
    <t>Is the municipality correctly VAT registered?</t>
  </si>
  <si>
    <t xml:space="preserve">Are accurate VAT  returns submitted on the due dates and does a senior person check and sign (confirming checking) the returns?
</t>
  </si>
  <si>
    <t>If the financial system is set up to automatically deduct VAT, is the system flexible but still require the appropriate controls to allow corrections?</t>
  </si>
  <si>
    <t>Regular reviews of the VAT return should be undertaken by a senior official.
Cheque signatory to sign checking of VAT claimed
Senior official to check VAT returns.</t>
  </si>
  <si>
    <t>Does the mayor authorise in writing, all unforeseen and unavoidable expenditure in emergency and exceptional circumstances?</t>
  </si>
  <si>
    <t>Are all changes to the system and supplier details, including banking details independently approved and effectively controlled?</t>
  </si>
  <si>
    <t>Does the municipality generate exception reports including 
(1) discrepancies from three-way matching 
(2) items exceeding pre-set tolerance levels 
(3) open orders 
(4) partial invoices 
(5) goods received not invoiced?</t>
  </si>
  <si>
    <t>Are there appropriate internal controls over payment advices and the reconciliation attached to the supplier statement (where appropriate) and invoices paid and filed in an orderly and easily retrievable manner?</t>
  </si>
  <si>
    <t>The payment advice and the reconciliation should be attached to the supplier statement (where appropriate) and invoices paid and filed in an orderly and easily retrievable manner.</t>
  </si>
  <si>
    <t>Are all financial accounts of the municipality closed at the end of each month and reconciled with supporting records?</t>
  </si>
  <si>
    <t xml:space="preserve">The reporting of information may be inaccurate, creditors may be over paid, and disputes might not be resolved.
</t>
  </si>
  <si>
    <t>Are tests performed to ensure that all "Committed Funds" but not paid at year end checked to see whether services/ goods have been delivered are accrued at year end?</t>
  </si>
  <si>
    <t>Are there adequate and effective controls to ensure all  payment requests are recorded on the financial system?</t>
  </si>
  <si>
    <t xml:space="preserve">Outstanding purchase orders and goods received notes should be reviewed monthly and any long outstanding items should be investigated.  </t>
  </si>
  <si>
    <t>Are there adequate and effective checks of the expenditures vote used for payments?</t>
  </si>
  <si>
    <t>Does a council committee investigate all irregular and fruitless &amp; wasteful expenditure?</t>
  </si>
  <si>
    <t>Are payments to any suspense accounts an exception (infrequently occurring)?</t>
  </si>
  <si>
    <t>Are any postings to a suspense account cleared before the following month end?</t>
  </si>
  <si>
    <t>Payments should only be posted to a Suspense account in exceptional circumstances.</t>
  </si>
  <si>
    <t>Suspense accounts should be monitored and cleared within the same month.</t>
  </si>
  <si>
    <t xml:space="preserve">The Council Committee investigating any irregularities should ensure a proper investigation takes place and that the irregularities will not be tolerated. </t>
  </si>
  <si>
    <t>Irregularities may become acceptable.</t>
  </si>
  <si>
    <t>Is unauthorised, irregular, and fruitless &amp; wasteful expenditure recorded as a risk in the Risk Register?</t>
  </si>
  <si>
    <t>Are mitigating controls for unauthorised, irregular, and wasteful expenditure considered adequate and effective by the CFO?</t>
  </si>
  <si>
    <t>Unauthorised, irregular, and fruitless &amp; wasteful expenditure may be repeated.</t>
  </si>
  <si>
    <t>Unauthorised, irregular, and fruitless &amp; wasteful expenditure may not be seen as a risk.</t>
  </si>
  <si>
    <t xml:space="preserve">Important risks should be included in the Risk Register. </t>
  </si>
  <si>
    <t>Effective controls should be implemented to prevent unauthorised, irregular, and wasteful expenditure.</t>
  </si>
  <si>
    <t>Overspending &amp;/or under spending of budget.</t>
  </si>
  <si>
    <t>Unreliable financial reporting and  possible incorrect decision making.</t>
  </si>
  <si>
    <t xml:space="preserve">Are appropriate actions generally recommended by the Council Committee investigating any unauthorised, irregular or fruitless and wasteful expenditure?  </t>
  </si>
  <si>
    <t>Staff preparing the annual financial statements may not have the capacity to prepare GRAP compliant annual financial statements.</t>
  </si>
  <si>
    <t>Was the fixed assets ledger control accounts reconciled to the General ledger control accounts each month with reconciling items addressed before year end?</t>
  </si>
  <si>
    <t>Has the unspent Conditional Grants been reconciled and reflected as a liability?</t>
  </si>
  <si>
    <t>Conditional Grants can only be recorded as Income once the expense has been spent.</t>
  </si>
  <si>
    <t>Conditional grants may be incorrectly recorded</t>
  </si>
  <si>
    <t xml:space="preserve">The asset management function should be monitored/directed by a senior manager or steering committee.   </t>
  </si>
  <si>
    <t>Acquisitions, &amp; replacements, operation &amp; maintenance and disposals may not be in terms of policies.</t>
  </si>
  <si>
    <t xml:space="preserve">Is asset service delivery performance measured against the SDBIP &amp; budget on a regular scheduled basis? </t>
  </si>
  <si>
    <t xml:space="preserve">Asset service delivery performance should be measured against the SDBIP &amp; budget, at least on a quarterly basis.. </t>
  </si>
  <si>
    <t>Is suitable software used for recording and managing assets?</t>
  </si>
  <si>
    <t xml:space="preserve"> Inaccurate asset register.
 Inability to monitor assets.
 Incomplete and unreliable management information.</t>
  </si>
  <si>
    <t xml:space="preserve"> Software that allows for effective record keeping, management and compliance with standards should be used.
</t>
  </si>
  <si>
    <t>Are there plans for effective transfer of skills if the accounting of fixed assets is being managed by an external service provider?</t>
  </si>
  <si>
    <t>Is there a clear understanding of asset life-cycle costs for the development of cost-effective asset management plans and data to influence the tariffs?</t>
  </si>
  <si>
    <t>Inappropriate tariffs as the costs of the provision of the particular service may not be readily available or appreciated.</t>
  </si>
  <si>
    <t xml:space="preserve">Tariffs should be set at levels that facilitate the financial sustainability of the service. Tariffs must reflect the costs reasonably associated with rendering the service, including capital, operating, maintenance, administration, replacement costs, interest charges and environmental rehabilitation costs. </t>
  </si>
  <si>
    <t>Is there an Asset Maintenance Plan and is asset maintenance budgeted, performed, aligned and monitored against the asset maintenance plan?</t>
  </si>
  <si>
    <t>Repairs &amp; maintenance backlogs will impact negatively on the reliability and quality of municipal services and on the financial stability.</t>
  </si>
  <si>
    <t>Does an approved, comprehensive and current Asset Management Policy exist for managing, safeguarding &amp; maintaining assets?</t>
  </si>
  <si>
    <t>Management of assets may not be in accordance with council objectives and be ineffective.</t>
  </si>
  <si>
    <t>The capital asset management policy should, appropriate address the following issues;
- Authority, purpose &amp; scope;
- Asset definition;
- Asset categories (classes);
- Component approach (segmentation);
- Asset valuation;
- Capitalisation policies;
- Capitalisation thresholds;
- Capitalisation of subsequent costs;
- Enhancements (rehabilitation) versus maintenance;
- Depreciation methodology and rates;
- Reviews of estimated useful life &amp; write-down for impairment;
- Capital leases;
- Asset registers;
- Control (recording &amp; physical);
- Construction work-in-progress;
- Surplus assets;
- Asset disposal;
- Risk management, health, safety &amp; environmental issues.</t>
  </si>
  <si>
    <t>Are documented and approved standard operating procedures;
- Available;
- Effectively communicated and referred to;
- Implemented;
- Revised when appropriate?</t>
  </si>
  <si>
    <t>Documented and approved standard operating procedures (SOP) should be freely available (relevant staff should sign receipt of SOP's and confirm that they understand the contents).</t>
  </si>
  <si>
    <t>Are deviations from policies, procedures investigated and appropriate action taken by the relevant official?</t>
  </si>
  <si>
    <t>Have the responsibilities of the Assets' Manager been incorporated in a job description and form part of written systems of delegation?</t>
  </si>
  <si>
    <t xml:space="preserve">After the annual verification and condition assessment, were the following aspects reported as to whether or not there was compliance;
- that procedures for the movement of assets from one user to another are being adhered to,
- That there is compliance with the maintenance strategy;
- that assets are utilised for the purpose for which they were acquired?
</t>
  </si>
  <si>
    <t xml:space="preserve">Do Department heads complete &amp; submit a standard form on a schedule basis to confirm the assets in the department agree to the list in each office?
</t>
  </si>
  <si>
    <t>Are investigations conducted (and where appropriate, criminal charges or disciplinary steps taken) in respect of lost and/or stolen assets?</t>
  </si>
  <si>
    <t>Appropriate investigations and disciplinary actions should be undertaken for lost and/or stolen assets.</t>
  </si>
  <si>
    <t>Have assets that have been permanently withdrawn from use, been fully depreciated?</t>
  </si>
  <si>
    <t>Assets permanently withdrawn from use and where no future economic benefits are expected should be fully depreciated. 
These assets should only be removed from the FAR once deposed of.</t>
  </si>
  <si>
    <t>Ensure that at the time of initial measurement all items of PPE are be measured at cost or fair value.</t>
  </si>
  <si>
    <t>Are the languages predominately spoken in the area catered for when attending to customer complaints and anti-fraud &amp; corruption?</t>
  </si>
  <si>
    <t>Are all provisions correctly accounted for and disclosed in terms of GRAP 19 and are there supporting documents and calculations for all provisions ?</t>
  </si>
  <si>
    <t>Provisions will be inaccurately disclosed.</t>
  </si>
  <si>
    <t>Documents and calculations should support all provisions.</t>
  </si>
  <si>
    <t>Is a Complaints Register and documented procedures to handle complaints in place?</t>
  </si>
  <si>
    <t>Does a senior person review the Complaints Register and monitor responses to ensure that similar complaints are not repeated?</t>
  </si>
  <si>
    <t>A senior person should review complaints, monitor responses and report to council on action taken to address complaints.</t>
  </si>
  <si>
    <t>Does a senior person review the Incident Register and monitor responses to ensure that similar incidents are not repeated?</t>
  </si>
  <si>
    <t>A senior person should review incidents, monitor responses and report to council on action taken to address incidents.</t>
  </si>
  <si>
    <t>Does the municipality have documented and approved clearly defined standard operating procedures for initiating, approving and recording payments?</t>
  </si>
  <si>
    <t xml:space="preserve">Are appropriately qualified, skilled, competent and experienced staff appointed to perform the functions for the approval, authorisation, withdrawal and payment of funds? </t>
  </si>
  <si>
    <t xml:space="preserve">Are creditor invoices entered into the creditor's system using batch input control and is each batch independently checked and approved? </t>
  </si>
  <si>
    <t>Are creditor invoices &amp; payments posted to control accounts , based on an approved Standard Chart of Accounts (SCOA)?</t>
  </si>
  <si>
    <t>Does the system detect and prevent the payment of the same invoice number &amp;/or order number twice?</t>
  </si>
  <si>
    <t>Exception reports should be printed of any transaction dated earlier than the captured date.</t>
  </si>
  <si>
    <t xml:space="preserve">Inaccurate management information. </t>
  </si>
  <si>
    <t>Does the creditors' system prevent processing of transactions when there are any deviations or differences?</t>
  </si>
  <si>
    <t>Are invoices checked for accuracy before payment, including:
- Supplier details;
- Goods supplied and unit prices;
- Arithmetical accuracy;
- Vote allocations;
- VAT requirements?</t>
  </si>
  <si>
    <t>Does the creditors' system automatically create a cash book entry when payments are made?</t>
  </si>
  <si>
    <t>Bank reconciliations will indicate if the payment amount in creditors equals the cash book amount.</t>
  </si>
  <si>
    <t>Records should be stored in such a way that each year the records not required are destroyed.</t>
  </si>
  <si>
    <t>Inaccurate management information.</t>
  </si>
  <si>
    <t>SCM not transparent and fair</t>
  </si>
  <si>
    <t>Do all major projects have project files and include original signed declaration forms by suppliers and all sub-contractors?</t>
  </si>
  <si>
    <t>Are all major capital projects managed by suitably skilled and experienced project manager and subject to regular independent quality checks?</t>
  </si>
  <si>
    <t>Are timelines included for all capital projects (particularly those which extend over more than one fiscal year) and regularly reported against actual progress?</t>
  </si>
  <si>
    <t>There may be contractual disputes.</t>
  </si>
  <si>
    <t xml:space="preserve"> Projects may not be completed on time and ineffective remedial action.
</t>
  </si>
  <si>
    <t>SCM may not be fair and transparent</t>
  </si>
  <si>
    <t xml:space="preserve">All contract amendments should be carefully analysed to ensure that no service provider receives undue advantage. </t>
  </si>
  <si>
    <t>Contracts should contain clauses to address any sub-contracting.</t>
  </si>
  <si>
    <t>Unacceptable quality of products and services and managing sub-contractors may be difficult.</t>
  </si>
  <si>
    <t>Are contractors who fail to deliver in terms of agreed deliverables put on written notice?</t>
  </si>
  <si>
    <t xml:space="preserve"> It may be difficult to terminate a contract when necessary.
 </t>
  </si>
  <si>
    <t>Termination clauses should be in all contracts.</t>
  </si>
  <si>
    <t>Are payments made directly to the person to whom it is due?</t>
  </si>
  <si>
    <t>All contract amendments required should be motivated in writing, and subject to careful scrutiny by the Accounting Officer or a specifically delegated official and alternative suppliers/ service providers considered.</t>
  </si>
  <si>
    <t>Does the Bid Specification Committee ensure that all specifications are drafted in a fair and non-biased manner?</t>
  </si>
  <si>
    <t>There might not be appropriate administration of meetings.</t>
  </si>
  <si>
    <t>Bids received might not be presented for evaluation.</t>
  </si>
  <si>
    <t>All bids received should be recorded in a register and the register should be checked when bids are evaluated and adjudicated.</t>
  </si>
  <si>
    <t>Fraudulent or corrupt acts should result in the exclusion or termination of contracts.</t>
  </si>
  <si>
    <t>The Accounting Officer should be notified with reasons if the Adjudication Committee approves a bid other than the bid recommended by the Bid Evaluation.</t>
  </si>
  <si>
    <t>Fraud and corruption may be tolerated</t>
  </si>
  <si>
    <t>The Accounting Officer may not be aware of Bid Evaluation recommendations not being adjudicated correctly.</t>
  </si>
  <si>
    <t>National Treasury should be informed if any bidder (or any of its directors / members) has abused the SCM system; committed fraud ; or have failed to perform on any other contract.</t>
  </si>
  <si>
    <t>Is there a documented, approved and enforced code of ethical standards for officials and other role players in the SCM system to which everyone adheres?</t>
  </si>
  <si>
    <t>Do all contracts awarded include a clause to allow the contract to be automatically cancelled where there is conflict of interest which was not disclosed?</t>
  </si>
  <si>
    <t>All contracts awarded should include a clause to allow the contract to be automatically cancelled where there is conflict of interest which was not disclosed.</t>
  </si>
  <si>
    <t>Project files should be properly maintained and checked.</t>
  </si>
  <si>
    <t>Are all creditors records retain for at least 5 years and are older records destroyed systematically every year?</t>
  </si>
  <si>
    <t xml:space="preserve">Costumers will not be satisfied. </t>
  </si>
  <si>
    <t>Is a reconciliation done at year end between the June S71 report and the annual financial statements and explanations given for ("Actual") material variances?</t>
  </si>
  <si>
    <t>Draft an audit action plan that; 
- lists each &amp; every audit query,
- identifies the solution,
- allocates resources,
- record expected completion &amp; actual completion dates, and
- Monitor &amp; record progress.
The action to be taken should not wait for the final audit report where obvious improvements are recognised.</t>
  </si>
  <si>
    <t>Was an audit file submitted to the Auditor General, to support the financial and non financial information?</t>
  </si>
  <si>
    <t>Does the audit file contain information and supporting documentation addressing previous years matters that were subject to qualifications &amp;/or matters affecting the audit opinion?</t>
  </si>
  <si>
    <t>Was on-going dialogue maintained with the auditors throughout the course of the financial year and the audit process?</t>
  </si>
  <si>
    <t>Were key officials available during the audit process?</t>
  </si>
  <si>
    <t>Were problems experienced during the year recorded and discussed, and where possible rectified?</t>
  </si>
  <si>
    <t>The CFO and delegated officials should be closely involved with the audit process and the auditors. 
The AFS Preparation Plan should be monitored continuously and the CFO should provide regular feedback to the municipal manager.</t>
  </si>
  <si>
    <t>Problems experienced during the year recorded and discussed, and where possible rectified.</t>
  </si>
  <si>
    <t>Does the CFO or municipal manager either review or check audit query responses before they are submitted to the auditor?</t>
  </si>
  <si>
    <t>Is there regular external communication with the auditors, attended by the CFO and is the municipal manager invited?</t>
  </si>
  <si>
    <t>BTO leave should be planned and limited during the preparation of the AFS and audit period</t>
  </si>
  <si>
    <t>Does the municipality have an updated Risk strategy and implementation plan approved by council?</t>
  </si>
  <si>
    <t>Does the municipality have an updated Fraud Prevention Policy, Strategy and implementation plan, approved by council?</t>
  </si>
  <si>
    <t>Have the key responsibilities for risk management been established, communicated to officials and is the accountability for risks and associated mitigating controls included in all risk owners' performance contracts?</t>
  </si>
  <si>
    <t xml:space="preserve">Has a Risk Register been compiled and is it reviewed annually to ensure continued relevance in the context of the municipality's aims and objectives? </t>
  </si>
  <si>
    <t>Have risks entered in the risk register been categorised as to whether to treat, terminate, transfer, tolerate or exploit and strategies to take advantage of the opportunities afforded by the risk?</t>
  </si>
  <si>
    <t>Is Risk Management embraced in all major functions rather than selected areas and has the risk identification been inclusive, not overly reliant on the inputs of a few senior officials and drawn on unbiased independent sources, including the perspective of important stakeholders?</t>
  </si>
  <si>
    <t xml:space="preserve">Are changes to the department unit risk registers communicated to the head of risk? </t>
  </si>
  <si>
    <t>Does the municipality have an updated Risk Management Policy, approved by council and is it reviewed annually?</t>
  </si>
  <si>
    <t>Has the awareness of Risk Management been communicated to officials and are the Risk Management and Fraud Prevention policies, strategies and implementation plans used to manage Risk?</t>
  </si>
  <si>
    <t>Have the key responsibilities for risk management been established, documented and communicated to appropriate officials?</t>
  </si>
  <si>
    <t>Are minutes of the Risk Management Committee meetings recorded and approved with actions plans, timelines and delegated responsibilities?</t>
  </si>
  <si>
    <t xml:space="preserve">Has the responsibility for supporting and co-coordinating the municipality's risk management, including providing support and guidance to the respective role players, been assigned to a specific individual (Head of Risk or Chief Risk Officer/CRO)? </t>
  </si>
  <si>
    <r>
      <t xml:space="preserve">Has an IT Steering Committee been established that </t>
    </r>
    <r>
      <rPr>
        <sz val="11"/>
        <color rgb="FF231F20"/>
        <rFont val="Calibri"/>
        <family val="2"/>
        <scheme val="minor"/>
      </rPr>
      <t>determines prioritisation of IT-enabled investment programmes in line with the enterprise’s business strategy and priorities and ensures the effective roll-out of the IT strategy?</t>
    </r>
  </si>
  <si>
    <t>Does the IT Steering Committee determine system (includes financial, town planning, HR, engineering etc.) and version updates?</t>
  </si>
  <si>
    <t>Has an IT Risk and Control Framework that assists management to anticipate risks and institute appropriate responses and interventions been documented and adopted?</t>
  </si>
  <si>
    <t>Has an IT risk register been established which includes existing mitigating controls and additional controls to be implemented?</t>
  </si>
  <si>
    <t>Does the municipality have formal documented and approved back up and retention procedures?</t>
  </si>
  <si>
    <t>Formally documented and approved back-up and retention procedures should be implemented.
Back-up restore tests should be performed regularly.</t>
  </si>
  <si>
    <t>Are there periodic back-up restoration tests?</t>
  </si>
  <si>
    <t xml:space="preserve">Back-up restore tests should be done quarterly to ensure the recoverability of the backed up data should be performed periodically and evidence of such tests should be retained.  </t>
  </si>
  <si>
    <t>Are there documented maintenance procedures to ensure that system software is controlled in line with approved change management procedures?</t>
  </si>
  <si>
    <r>
      <t xml:space="preserve">Without a documented maintenance procedure for system software, this might result in disruption in production processing and </t>
    </r>
    <r>
      <rPr>
        <sz val="11"/>
        <color theme="1"/>
        <rFont val="Calibri"/>
        <family val="2"/>
        <scheme val="minor"/>
      </rPr>
      <t>reduced system availability.</t>
    </r>
  </si>
  <si>
    <t>Procedures should be defined and implemented  to ensure timely maintenance of infrastructure and application software to reduce the frequency and impact of failures or performance degradation.</t>
  </si>
  <si>
    <r>
      <t>Are there documented policies/ procedures that cover physical access and environmental controls to the IT environment and does management p</t>
    </r>
    <r>
      <rPr>
        <sz val="11"/>
        <color rgb="FF231F20"/>
        <rFont val="Calibri"/>
        <family val="2"/>
        <scheme val="minor"/>
      </rPr>
      <t>romote awareness amongst staff  of the organisation’s requirements for physical security?</t>
    </r>
  </si>
  <si>
    <t xml:space="preserve">Is there a formal process in place for granting user access to the physical IT facility during and after working hours at the municipality to ensure appropriate access and timely resolution of critical incidents, as well as educating IT staff about their responsibilities in respect of visitors to the IT facility? </t>
  </si>
  <si>
    <t>The IT facility should be housed in an appropriate and secure building with fire suppression and detection.</t>
  </si>
  <si>
    <t>Are there  operating system security (server) baseline policies that provide guidance on the configuration of servers?</t>
  </si>
  <si>
    <t>Are IT security violations or failed access attempts being monitored or reviewed on a regular basis?</t>
  </si>
  <si>
    <r>
      <t xml:space="preserve">Are there documented patch management procedures to ensure that </t>
    </r>
    <r>
      <rPr>
        <sz val="11"/>
        <color theme="1"/>
        <rFont val="Calibri"/>
        <family val="2"/>
        <scheme val="minor"/>
      </rPr>
      <t>up-to-date security patches are applied across the network?</t>
    </r>
  </si>
  <si>
    <t>Is there sufficient expertise internally &amp;/or outsourced in respect of all ICT requirements?</t>
  </si>
  <si>
    <t>Is there a documented and approved long term (3 year) network master plan?</t>
  </si>
  <si>
    <t>Do the network server/s meet the minimum requirements of norms, standards and capacity?</t>
  </si>
  <si>
    <t>Does the Accounting Module comply with a GRAP compliant Standard Chart of Accounts (SCOA)?</t>
  </si>
  <si>
    <t>Does the Financial Management System include a Debtors' Management Module that updates debtors' profiles as an when transactions are undertaken in the Accounting System?</t>
  </si>
  <si>
    <t>Does the debtors' management module generate real time consumer bills?</t>
  </si>
  <si>
    <t>Does the Creditors' Management Module generate monthly and year end creditor ageing reports?</t>
  </si>
  <si>
    <t>Are the cash book entries set off against bank statement amounts daily and full bank  reconciliations done weekly?</t>
  </si>
  <si>
    <t>Are cash flow statements generated monthly, compared to budgeted cash flow statements, and variations investigated?</t>
  </si>
  <si>
    <t>Is there a SDBIP system that is integrated with Stores, job costing and project management?</t>
  </si>
  <si>
    <t>All infrastructure assets that can be classified as assets that are being constructed, should be reflected as work in progress in the asset register 9or other financial record) until such time that the facility is completed.</t>
  </si>
  <si>
    <t>Are all infrastructure assets that can be classified as assets that are being constructed, reflected as work in progress in the asset register (or other financial record) until such time that the facility is completed?</t>
  </si>
  <si>
    <t xml:space="preserve">Are immovable assets transferred from the WIP classification in the assets register (or other financial record) when the construction of the asset is finalised and the asset is in the condition necessary for it to operate in the manner intended by management with:
- depreciation commencing from that date, and
- Retention payments capitalised (with a liability raised)? </t>
  </si>
  <si>
    <r>
      <t>During the physical verification at year end a condition assessment for each class of tangible capital assets should be performed. 
A "</t>
    </r>
    <r>
      <rPr>
        <i/>
        <sz val="11"/>
        <color theme="1"/>
        <rFont val="Calibri"/>
        <family val="2"/>
        <scheme val="minor"/>
      </rPr>
      <t>Condition Rating Table</t>
    </r>
    <r>
      <rPr>
        <sz val="11"/>
        <color theme="1"/>
        <rFont val="Calibri"/>
        <family val="2"/>
        <scheme val="minor"/>
      </rPr>
      <t>" should be used to indicate standard scales of condition, normally grading from 1 to 5 where 1 indicates very good to 5 indicates very bad;
The conditional assessment should also indicate a detailed description; Estimated remaining life; and the residual value of assets should be reviewed.
Information obtained is utilised to effect associated financial adjustments.</t>
    </r>
  </si>
  <si>
    <t xml:space="preserve">Standard forms should be completed by departments and submitted to the assets manager to support the movement of any assets.
Department heads should complete and submit a standard form on a regular basis (ideally quarterly) to confirm the assets in the department agree to the list in each office.
</t>
  </si>
  <si>
    <t>Where impairments to the value of the assets are identified as being required, is there a procedure to ensure that this will be appropriately reflected in the asset register?</t>
  </si>
  <si>
    <t xml:space="preserve">Department heads should complete &amp; submit a standard form on a regular scheduled basis (ideally each quarter) to confirm the assets in the department agree to the list in each office.
</t>
  </si>
  <si>
    <r>
      <t xml:space="preserve">Has the </t>
    </r>
    <r>
      <rPr>
        <i/>
        <sz val="11"/>
        <color indexed="8"/>
        <rFont val="Calibri"/>
        <family val="2"/>
        <scheme val="minor"/>
      </rPr>
      <t>Recognition Principle</t>
    </r>
    <r>
      <rPr>
        <sz val="11"/>
        <color indexed="8"/>
        <rFont val="Calibri"/>
        <family val="2"/>
        <scheme val="minor"/>
      </rPr>
      <t xml:space="preserve"> been used to ensure the recognition of capital assets in the financial &amp; asset records in compliance with the GRAP Standards:
- it is probable that future economic benefits or potential service delivery associated with the item will flow to the municipality;
- the cost or fair value of the item to the municipality can be measured reliably;
- the cost is above any municipal capitalisation threshold; &amp;
- the item can be expected to be used during more than one financial year?</t>
    </r>
  </si>
  <si>
    <t xml:space="preserve">Have Land and Buildings used as owner-occupied  or to produce goods or services been;
- Recognised as property, plant &amp; equipment (PPE); and
- valued by either the Cost model or revaluation model?
</t>
  </si>
  <si>
    <t>Are there approved and documented delegations of authority for ICT functions?</t>
  </si>
  <si>
    <t>Misunderstanding of roles and responsibilities and inappropriate ICT approvals.</t>
  </si>
  <si>
    <t>Delegations of authority for ICT functions should be in writing and approved.</t>
  </si>
  <si>
    <t>GRAP 12 is applicable to assets acquired for resale or distribution. These assets are recognised as inventory.</t>
  </si>
  <si>
    <t>Have all assets leased from another party, where risks and rewards have been effectively transferred to the municipality been;
- Recognised as finance lease assets;
- Valued at lower of fair value or present value of minimum leased payments?</t>
  </si>
  <si>
    <t>GRAP 13 is applicable to assets where the risks and rewards of ownership of an asset are substantially transferred to the municipality.</t>
  </si>
  <si>
    <t>GRAP 16 is applicable to assets held to earn rentals or to obtain capital appreciation.</t>
  </si>
  <si>
    <r>
      <t>Does the "</t>
    </r>
    <r>
      <rPr>
        <i/>
        <sz val="11"/>
        <color theme="1"/>
        <rFont val="Calibri"/>
        <family val="2"/>
        <scheme val="minor"/>
      </rPr>
      <t>Cost</t>
    </r>
    <r>
      <rPr>
        <sz val="11"/>
        <color theme="1"/>
        <rFont val="Calibri"/>
        <family val="2"/>
        <scheme val="minor"/>
      </rPr>
      <t xml:space="preserve">" of assets include;
- It's original purchase price,
- Costs of site preparation,
- Delivery and handling,
- Installation,
- Related professional fees,
- The estimated cost of dismantling and removing the asset and restoring the site? </t>
    </r>
  </si>
  <si>
    <t>Has management assessed all assets which might have significant separately identifiable parts and varying useful lives in order to identify which parts should be depreciated separately. Has this been given effect to in the fixed assets register?</t>
  </si>
  <si>
    <t>Have spares been treated as PPE where;
- They are material in value;
- Are expected to be used over more than one year?</t>
  </si>
  <si>
    <t xml:space="preserve">The IDP and budget may not be aligned to the asset management strategy. </t>
  </si>
  <si>
    <t xml:space="preserve">After the annual verification and condition assessment the following should be addressed;
- that procedures for the movement of assets from one user to another are being adhered to,
- That there is compliance with the maintenance strategy;
- that assets are utilised for the purpose for which they were acquired. 
</t>
  </si>
  <si>
    <t xml:space="preserve"> Assets may not be appropriately safeguarded</t>
  </si>
  <si>
    <t>Major parts in PPE may be depreciated at significantly different rates to the overall rates.</t>
  </si>
  <si>
    <r>
      <t xml:space="preserve">The </t>
    </r>
    <r>
      <rPr>
        <i/>
        <sz val="11"/>
        <color indexed="8"/>
        <rFont val="Calibri"/>
        <family val="2"/>
        <scheme val="minor"/>
      </rPr>
      <t xml:space="preserve">cost </t>
    </r>
    <r>
      <rPr>
        <sz val="11"/>
        <color indexed="8"/>
        <rFont val="Calibri"/>
        <family val="2"/>
        <scheme val="minor"/>
      </rPr>
      <t>of PPE must include the initial estimates of the costs of dismantling and removing an item and restoring the site on which an item is located. Technical assistance should be obtained to ensure the estimated cost to rehabilitate landfill sites is obtained (and to perform the PV calculation).</t>
    </r>
  </si>
  <si>
    <t>Is the General ledger reconciled to the fixed assets register on a pre-determined basis (quarterly but preferably monthly) and are all reconciling differences;
- investigated, 
- appropriate action taken for losses;
- independently approved by a senior official; and
- adjustments made timeously?</t>
  </si>
  <si>
    <t xml:space="preserve">Does an independent person perform random checks of general ledger accounts, to confirm the correct allocation between Repairs &amp; Maintenance and Fixed Assets?  </t>
  </si>
  <si>
    <t>Revaluations (where applied)</t>
  </si>
  <si>
    <t>Assets will not be appropriately disclosed.</t>
  </si>
  <si>
    <t>Revaluations must be made with sufficient regularity to ensure that the carrying amount of the item of PPE does not differ materially from the fair value at the reporting date.</t>
  </si>
  <si>
    <t>If the Revaluation Model is being used, is the entire class revalued when one item of PPE in the class is revalued?</t>
  </si>
  <si>
    <t>The entire class must be revalued when one item of PPE in a class is revalue, where the Revaluation Model is being used?</t>
  </si>
  <si>
    <t>Fixed assets in the financial statements will not be appropriately disclosed.</t>
  </si>
  <si>
    <t>Where revalued amounts are used, the financial statements must disclose the effective date of the revaluation.</t>
  </si>
  <si>
    <t>Where the revaluation method is used, the financial statements must disclose the methods &amp; significant assumptions applied in estimating the items fair values.</t>
  </si>
  <si>
    <t>Where the revaluation method is used, the financial statements must disclose the extent to which the items fair values were determined by reference to observable prices in an active market or recent market transactions or were estimated using other valuation techniques.</t>
  </si>
  <si>
    <t>Where the revaluation method is used, the financial statements must disclose for each revalued class of PPE the  carrying amount that would have been recognised had the assets been carried under the cost model.</t>
  </si>
  <si>
    <t>Where the revaluation method is used, the financial statements must disclose the revaluation surplus, indicating the change for the period &amp; any restrictions on the distribution of the balance to stakeholders.</t>
  </si>
  <si>
    <t>Is there a documented and updated IT Capacity and replacement plan that outlines:
- Current and future performance;
- Capacity requirements for applications and infrastructure; 
- Updating or upgrading IT capacity; and
- The replacement of hardware where required?</t>
  </si>
  <si>
    <t>A planning process should be in place for the review of performance and capacity of IT resources;
- to ensure that cost-justifiable capacity and performance are available to process the agreed-upon workloads,
- should be conducted at regular intervals to minimise the risk of service disruptions due to insufficient capacity or performance degradation.</t>
  </si>
  <si>
    <t>ICT may be mismanaged.
Performance objectives may not be achieved.</t>
  </si>
  <si>
    <t>Are all significant ICT initiatives and developments considered and sanctioned by the IT steering Committee and approved by the Accounting Officer?</t>
  </si>
  <si>
    <t xml:space="preserve">There may be inappropriate &amp;/or overspending on ICT. </t>
  </si>
  <si>
    <t>ICT initiatives and developments should be planned and approved by the ICT Committee.</t>
  </si>
  <si>
    <t>GRAP 102</t>
  </si>
  <si>
    <t>A head of ICT with the appropriate skills, expertise and experience should be appointed.</t>
  </si>
  <si>
    <t>Was the Mid Year (s72) report considered when the adjustment budget was prepared?</t>
  </si>
  <si>
    <t>Management may not be motivated to implement procurement plans.</t>
  </si>
  <si>
    <t>Inadequate planning resulting in delayed expenditure on capital projects</t>
  </si>
  <si>
    <t>Infrastructure assets may not function optimally</t>
  </si>
  <si>
    <t xml:space="preserve">Ensure capacity issues are effectively addressed either in-house or by arrangements with external service providers. </t>
  </si>
  <si>
    <t xml:space="preserve">The framework should include a change management process for recording, evaluating, communicating and authorising changes to the project scope, project requirements or system design. 
</t>
  </si>
  <si>
    <t xml:space="preserve">Are formal Project Management Frameworks implemented that addresses the initiation, approval, planning, execution, communication, and monitoring of major infrastructure projects and are these projects managed by competent project managers? </t>
  </si>
  <si>
    <r>
      <t xml:space="preserve">Does the asset management strategy have detailed plans for acquisitions, and replacements, operation &amp; maintenance and disposals in terms of policies?
</t>
    </r>
    <r>
      <rPr>
        <i/>
        <sz val="11"/>
        <color indexed="8"/>
        <rFont val="Calibri"/>
        <family val="2"/>
        <scheme val="minor"/>
      </rPr>
      <t>(Particularly infrastructure assets)</t>
    </r>
  </si>
  <si>
    <t>Information may not be reliable.</t>
  </si>
  <si>
    <t xml:space="preserve">Accounting for the "component approach" when capitalising assets must continue beyond the initial "unbundling of assets". </t>
  </si>
  <si>
    <t xml:space="preserve">Does a supervisor have a pre-defined plan or checklist for all standard reconciliations and review the reconciliations and investigate reconciling figures and ensure that reconciling figures are being addressed timeously? </t>
  </si>
  <si>
    <t>The speaker or any other councillor should investigate the reasons for the failure to submit the annual financial statements on time and report to council.</t>
  </si>
  <si>
    <r>
      <rPr>
        <u val="singleAccounting"/>
        <sz val="11"/>
        <color indexed="8"/>
        <rFont val="Calibri"/>
        <family val="2"/>
        <scheme val="minor"/>
      </rPr>
      <t>Provision</t>
    </r>
    <r>
      <rPr>
        <sz val="11"/>
        <color indexed="8"/>
        <rFont val="Calibri"/>
        <family val="2"/>
        <scheme val="minor"/>
      </rPr>
      <t>s should be supported by detailed calculations and documentation.</t>
    </r>
  </si>
  <si>
    <t>Are there detailed calculations and adequate supporting documents for reliable provisions and accruals at year end?</t>
  </si>
  <si>
    <t xml:space="preserve">The delegations should include the members of the budget steering committee and the mayor should issue signed letters of appointment to all the members on the budget steering committee. </t>
  </si>
  <si>
    <t xml:space="preserve">MFMA s29(2), MBRR S71, Circular 68 </t>
  </si>
  <si>
    <t xml:space="preserve">MFMA s29(2), MBRR S71 Circular 68 </t>
  </si>
  <si>
    <t xml:space="preserve">Have all investments for the previous year been at institutions whose credit ratings are at least the minimum acceptable rating as set in the policy? </t>
  </si>
  <si>
    <t>Before placing any investments, the CFO should confirm that the institution's credit rating is at least at the minimum acceptable credit rating required in the Investment policy.</t>
  </si>
  <si>
    <t>Investments should be limited to institutions with a minimum acceptable credit rating.</t>
  </si>
  <si>
    <t>Does the municipality maintain an Investment register and is a reconciliation performed each month and reviewed by a supervisor, with evidence of such review?</t>
  </si>
  <si>
    <t xml:space="preserve">An Investment register should be maintained and reconciled each month, checked and signed by a supervisor each month. The supporting documents should be attached and securely filed.
</t>
  </si>
  <si>
    <t>MSA S13
MPRA S6</t>
  </si>
  <si>
    <t xml:space="preserve">Rates By-laws should be adopted by council and advertised in the Provincial Gazette. When feasible , also in a local newspaper or in any other practical way.  </t>
  </si>
  <si>
    <t>MPRA S23(4)</t>
  </si>
  <si>
    <t>The Register of Properties must be open for inspection by the public during office hours and must be displayed on the website.</t>
  </si>
  <si>
    <t>Are the number of municipal properties in the assets register agreed to the number of (municipal) properties on the Valuation Roll and to the number of (municipal) properties listed on schedule 12 of the budget?</t>
  </si>
  <si>
    <t>Un-coordinated management of grants and improper records for reporting.</t>
  </si>
  <si>
    <t>The Grants register should agree to the detailed monthly and annual cash flow forecasts.</t>
  </si>
  <si>
    <t>There may not be proactive planning for the procurement of goods, service or infrastructure projects and merely reacting to purchasing requests.</t>
  </si>
  <si>
    <t xml:space="preserve">Are procedures in place to ensure that all projects consisting of a single construction works contract, above R200 000, are registered in the CIDB register of projects? </t>
  </si>
  <si>
    <t>The performance of the entity may not be appropriately monitored</t>
  </si>
  <si>
    <t>The municipal manager should ensure that the board finalises the entity's mid-year performance assessment by agreed dates, progress to be monitored by CEO.</t>
  </si>
  <si>
    <t xml:space="preserve">The budget may not be tabled in the municipal council in time. </t>
  </si>
  <si>
    <t>The municipal manager should ensure that the board approves the annual budget by agreed dates (progress to be monitored by the CEO) and that the mayor tables the annual budget at the next council meeting after the entities budget/s are approved.</t>
  </si>
  <si>
    <t>Is the payroll approved monthly by an independent designated official, in writing, prior to salaries being paid?</t>
  </si>
  <si>
    <t xml:space="preserve">Does the official approving the payroll perform random tests of employees being paid, to their personnel files (for existence of employee, salary amount and bank details)? </t>
  </si>
  <si>
    <r>
      <t xml:space="preserve">Are activities relating to authorisation of appointments and recording of payments </t>
    </r>
    <r>
      <rPr>
        <u/>
        <sz val="11"/>
        <color theme="1"/>
        <rFont val="Calibri"/>
        <family val="2"/>
        <scheme val="minor"/>
      </rPr>
      <t>not</t>
    </r>
    <r>
      <rPr>
        <sz val="11"/>
        <color theme="1"/>
        <rFont val="Calibri"/>
        <family val="2"/>
        <scheme val="minor"/>
      </rPr>
      <t xml:space="preserve"> performed by the same person?</t>
    </r>
  </si>
  <si>
    <t>Is there an independent and supervisory check for all  changes on the payroll system?</t>
  </si>
  <si>
    <t>An official independent of a payroll official should perform regular reviews (every six months) from the system to a physical employee and visa versa. Payroll changes should be regularly checked. 
Employee inductions could be used to verify new employees. 
Resigning/retiring/dismissed employees should be checked as being removed from the payroll system.</t>
  </si>
  <si>
    <t>Are periodic verifications performed of actual employees against payroll data?</t>
  </si>
  <si>
    <t>Are all bonuses approved by a designated official before payment of the bonus?</t>
  </si>
  <si>
    <t xml:space="preserve">Possible bonuses overpaid, fraud, corruption or dishonesty. </t>
  </si>
  <si>
    <t>The payroll supervisor should approve the salaries run before salaries are paid.</t>
  </si>
  <si>
    <t>"Ghost" employees may be on the payroll and also over payment of salaries.</t>
  </si>
  <si>
    <t xml:space="preserve">The payroll supervisor should perform random administrative checks between the payroll and employee files.  </t>
  </si>
  <si>
    <t>The payroll supervisor should review and sign all the payroll reconciliations.</t>
  </si>
  <si>
    <t xml:space="preserve">The person authorising appointments should not record payments.  </t>
  </si>
  <si>
    <t>Possible, incorrect payroll payments, fraud and corruption.</t>
  </si>
  <si>
    <t>Does the official approving the payroll interrogate all the salary reconciliations (to the accounting system; PAYE; gross salary reconciliations; etc.) prior to approving the payroll?</t>
  </si>
  <si>
    <t>Designated officials should authorise all bonuses paid.</t>
  </si>
  <si>
    <t>Are there effective service level agreements (SLA's) for IT service providers and are the performance of key IT service providers being reviewed to ensure that the service providers are delivering in line with agreed upon service levels.</t>
  </si>
  <si>
    <t xml:space="preserve">Are there relevant and approved delegations of authority to perform HR activities in the municipality?
</t>
  </si>
  <si>
    <t>May lead to fraud due to one person being responsible for different functions.</t>
  </si>
  <si>
    <t xml:space="preserve">Is there a current HR documented and approved plan and does it form an integral part of the overall municipal strategic plan?
</t>
  </si>
  <si>
    <t>Does the municipality have a Code of Conduct and does each new employee sign receipt of, and agree to the code?</t>
  </si>
  <si>
    <r>
      <t xml:space="preserve">Does the municipality have a register of "Interest" which is communicated to, and clearly understood by, all employees?
</t>
    </r>
    <r>
      <rPr>
        <i/>
        <sz val="11"/>
        <color indexed="8"/>
        <rFont val="Calibri"/>
        <family val="2"/>
      </rPr>
      <t>(Includes both a Declaration of Interest and Gifts Register).</t>
    </r>
  </si>
  <si>
    <t xml:space="preserve">Does the municipality have a documented interview selection process in place and is it adhered to for all appointments? </t>
  </si>
  <si>
    <t>Interviews may not be fair nor transparent and may result in labour action.</t>
  </si>
  <si>
    <t xml:space="preserve">Is there a documented and effective process in place to ensure that potential candidates are matched with the job requirements prior to appointment?
</t>
  </si>
  <si>
    <t>Are appointments normally made within three months of receiving a request to fill a position?</t>
  </si>
  <si>
    <t>Is a copy of the advertisement advertising the post, filed in the appointed employee's file?</t>
  </si>
  <si>
    <t>Supporting documentation of the appointment process should be file for each appointment.</t>
  </si>
  <si>
    <t>Is the HR system appropriately integrated to the financial system?</t>
  </si>
  <si>
    <t xml:space="preserve">Is there a process and are there controls in place to ensure that access to employee confidential information is protected against unauthorised access and are these access controls reviewed regularly?
</t>
  </si>
  <si>
    <t>A pre-numbered leave request form should be completed by each employee prior to taking annual or special leave (e.g. maternity leave, family responsibility leave, etc.) reflecting leave due, number of days to be taken, and dates and number of days' leave last taken and approved by the relevant manager before submission to HR.
Quarterly checks should be carried out to ensure that leave is accurately recorded.</t>
  </si>
  <si>
    <t xml:space="preserve">Does the municipality use an appropriate platform(s) to continuously inform employees of any changes/ developments within the municipality or external factors that affect labour relations?
</t>
  </si>
  <si>
    <t>Does the municipality investigate allegations of misconduct and complaints against staff in an effective and appropriate manner?</t>
  </si>
  <si>
    <t xml:space="preserve">Does the municipality have approved and documented procedures for disciplinary procedures? </t>
  </si>
  <si>
    <t>Does the municipality have approved and documented procedures for the dismissal and retrenchment of staff?</t>
  </si>
  <si>
    <t>Staff morale will be affected if grievances are not addressed.</t>
  </si>
  <si>
    <t>Is there a dedicated centralised HR function for the municipality?</t>
  </si>
  <si>
    <t>Employee access to HR functions may be compromised.</t>
  </si>
  <si>
    <t>An effective centralised HR function should be available to and support management.</t>
  </si>
  <si>
    <t xml:space="preserve">Are there sufficient approved positions supporting the HR function and are the positions generally filled? </t>
  </si>
  <si>
    <t>Once the organisational structure has been reviewed and approved, any vacant posts should be filled.</t>
  </si>
  <si>
    <t>Are HR policies relevant, documented, approved, clearly communicated, implemented, freely available, understood and generally followed?</t>
  </si>
  <si>
    <t xml:space="preserve">Has a Safety Officer and a Safety Committee been appointed and does this officer ensure that the Committee functions effectively and submit the relevant reports?  </t>
  </si>
  <si>
    <t>Is there a formal orientation or induction program for all employees and are all employees obliged to attend the orientation / induction programme?</t>
  </si>
  <si>
    <t>Are prospective employees screened verifying previous employment; qualifications and references before an offer of employment is made?</t>
  </si>
  <si>
    <t>Is a record maintained of all interviews?</t>
  </si>
  <si>
    <t>Is a scoring system used for interviews and the documentation retained?</t>
  </si>
  <si>
    <t>If the job applicant with the highest score is not offered the position are detailed written reasons provided and the documentation retained?</t>
  </si>
  <si>
    <t>Does every employee have a signed employment contract/ letter that includes; conditions of employment, remuneration and a detailed job description?</t>
  </si>
  <si>
    <t>Employee contracts should be signed prior to commencing work and include conditions of employment, remuneration and a detailed job description.</t>
  </si>
  <si>
    <t>Do all staff members have an agreed and documented development plan (reviewed annually), filed in each employees file and is there a process in place to ensure that individual training is based on the individuals development plan?</t>
  </si>
  <si>
    <t xml:space="preserve">Is there a documented process to immediately remove an exiting employee from the payroll system ?
</t>
  </si>
  <si>
    <t>Is there a documented resignation process include documented exit interviews, placed on the employees personal file and used to identify areas of improvement?</t>
  </si>
  <si>
    <t>Does the employee sign the termination form to confirm that there are no outstanding amounts or assets?</t>
  </si>
  <si>
    <t>Does the municipality have documented standard operating procedures for grants which will include DoRA reporting dates?</t>
  </si>
  <si>
    <t>Is there separation of duties for the handling of Grants &amp; transfers to ensure that no one person:
- Approves the transaction,
- Records the transaction,
- Reconciles balances,
- Handles assets,
- Prepares the reports, and
- Reviews reports.</t>
  </si>
  <si>
    <t>No one person should:
- Approve the transaction,
- Record the transaction,
- Reconcile balances,
- Handle assets,
- Prepares the reports, and
- Review reports.</t>
  </si>
  <si>
    <t>Does the Grants Register (or file) contain the documentation and frameworks for gazetted allocations from DoRA and Province, and the agreement for District allocations and agreements for any other allocations for the current financial year and the two outer years?</t>
  </si>
  <si>
    <t>A well documented file should be created for all allocations, frameworks and agreements.</t>
  </si>
  <si>
    <t>Does the Grants Register (or file) have business, support and implementation plans for all grants?</t>
  </si>
  <si>
    <t xml:space="preserve">Due dates for all business, support and implementation plans should be included in the Grants Register </t>
  </si>
  <si>
    <t>Identify all projects to be funded by conditional allocations for the outer years.
Submit the list to National Treasury early in order to agree by the 2nd October (before the financial year).</t>
  </si>
  <si>
    <t>Have projects agreed between the District and Local municipalities been identified that will be funded by envisaged conditional allocations for the next financial year and reached agreement by the 2nd October prior to the financial year?</t>
  </si>
  <si>
    <t>The municipality must have plans to submit by the 31st October, detailed project implementation plans for all MIG funded projects to be implemented in the two outer years.</t>
  </si>
  <si>
    <t>Did the MIG project implementation plans include the required timeline detail for design, EIA, relevant licenses and procurement initiation?</t>
  </si>
  <si>
    <t xml:space="preserve">The transferring officer may not be informed about conditional grant performance which could lead to allocations being reduced &amp;/or forfeited in future years. </t>
  </si>
  <si>
    <t xml:space="preserve">The transferring officer may not be informed about grant spending which could lead to allocations being reduced &amp;/or forfeited in future years. </t>
  </si>
  <si>
    <t>Are grants reconciliations done monthly and is there evidence that an independent person has reviewed reconciliations and followed up on outstanding reconciling items?</t>
  </si>
  <si>
    <t>If spending &amp;/or performance is not in line with business, support or implementation plans have remedial action plans been developed and implemented?</t>
  </si>
  <si>
    <t>Slow spending or non-performance may result in reduced allocations or grants being forfeited.</t>
  </si>
  <si>
    <t xml:space="preserve">Conditional grants may not be received </t>
  </si>
  <si>
    <t>Plans should be in place to ensure that due dates are adhered to</t>
  </si>
  <si>
    <t xml:space="preserve">Were all rollover requests submitted to National Treasury before the 30 August together with a successful motivation that the funds have been spent or are committed to identifiable projects or wants to propose  an alternative payment method or schedule? </t>
  </si>
  <si>
    <t xml:space="preserve">Has the preparation for MIG funded implementation plans for the outer two years commenced?  </t>
  </si>
  <si>
    <t>The mayor and accounting officer should ensure that action plans are developed and implemented to improve spending and performance of the grants.</t>
  </si>
  <si>
    <t>Staff may not know how many days leave that they have.</t>
  </si>
  <si>
    <t>The scoring of all interviews should be retained</t>
  </si>
  <si>
    <t xml:space="preserve">There could be a dispute on the appointment of officials </t>
  </si>
  <si>
    <t>If the person with the highest score is not appointed reasons should be documented</t>
  </si>
  <si>
    <t>Details of interviews should documented and approved by the chair person</t>
  </si>
  <si>
    <t>An employee may not be removed from the payroll system</t>
  </si>
  <si>
    <t>The termination form should be used to remove an exiting person from the payroll system and the termination form should be signed by the person performing the task.</t>
  </si>
  <si>
    <t xml:space="preserve">There may be disputes at a later stage regarding outstanding assets </t>
  </si>
  <si>
    <t>A termination form should be signed off once all outstanding amounts due have been returned &amp;/or settled, before the final salary is paid.</t>
  </si>
  <si>
    <t xml:space="preserve">The exiting employee should sign that s/he has returned all municipal assets and settled any outstanding amounts due. </t>
  </si>
  <si>
    <t>Budget may not be tabled and approved before start of financial year.</t>
  </si>
  <si>
    <t>The municipality should sign the SLA with its service authorities and service providers.
Outline and list main services</t>
  </si>
  <si>
    <t>MFMA S21(1)(b) &amp; S21(2)(b)
Budget Rgs</t>
  </si>
  <si>
    <t>Has the strategic planning process for the MTEF been conducted with Senior Managers, Executive Committee and Councillors to set priorities of the municipality?</t>
  </si>
  <si>
    <t>Conduct a strategic planning process, involving Senior Managers and Councillors.
(should be around September/ October)</t>
  </si>
  <si>
    <t xml:space="preserve">Is there an on-going process to record and update beneficiaries of social support? </t>
  </si>
  <si>
    <r>
      <t>The starting point for the budget must be the revenue budget/ estimates</t>
    </r>
    <r>
      <rPr>
        <sz val="11"/>
        <rFont val="Calibri"/>
        <family val="2"/>
      </rPr>
      <t>/ develop a funding model/mix  for the budget.
Funding Compliance framework (SA10)</t>
    </r>
  </si>
  <si>
    <t>Is the billed revenue based on secured, committed or gazetted tariffs?</t>
  </si>
  <si>
    <t>Is the budgeted grant revenue based on:
- secured, 
- committed or 
- gazetted funds?</t>
  </si>
  <si>
    <t>Is the budgeted sundry revenue based on conservative consideration of current and past cash receipts?</t>
  </si>
  <si>
    <t>Is the expenditure budget split between operating and capital?</t>
  </si>
  <si>
    <t>Cash flow problems</t>
  </si>
  <si>
    <t>Ensure positive cash flow situations are budgeted by reducing cash expenditure &amp;/or increasing realistic cash revenue streams.</t>
  </si>
  <si>
    <t>Is the municipality operationally self sustaining (not dependent on grants, excluding Equitable Share, and subsidies)?</t>
  </si>
  <si>
    <t>Does the budget make sufficient provision for non cash items such as depreciation, income foregone, debtor impairment and asset impairment and are such cost items recognised on a monthly basis?</t>
  </si>
  <si>
    <t>Sufficient provision must be made for depreciation, income foregone (special limit discounts) and debtor impairment and such expenditure must be recognised on a monthly basis.</t>
  </si>
  <si>
    <t>Have the approved budget, IDP, budget related policies and related documents, SDBIPs and performance agreements been made public, by advertising in the local newspaper and on the website and in the libraries that the documents will be available at all offices and libraries, within 10 days after approval?</t>
  </si>
  <si>
    <t>Is there a documented process to track departmental requests?</t>
  </si>
  <si>
    <t>Is there a register for all bids received and is the register published on the municipal website and made available for public inspection?</t>
  </si>
  <si>
    <t>Is there a internal control to ensure that all bids received are submitted for evaluation or the reasons recorded for disqualifications?</t>
  </si>
  <si>
    <t>Is the Accounting Officer notified with reasons if the Adjudication Committee approves a bid other than the bid recommended by the Bid Evaluation Committee?</t>
  </si>
  <si>
    <t>A Complaints and grievance Register should be established and used to check and any disputes, objections, complaints or queries not resolved within 60 days should be referred to the Provincial Treasury.</t>
  </si>
  <si>
    <t>Does the SCM unit review, evaluate and report all awards made to suppliers in the current year who have previously been notified that they under-performed on a contract?</t>
  </si>
  <si>
    <t xml:space="preserve">Does the SCM unit review, evaluate and report all contracts with a significant number of variation orders or extensions?
</t>
  </si>
  <si>
    <t>Does the SCM unit review, evaluate and report all construction project contracts which are significantly behind schedule?</t>
  </si>
  <si>
    <t xml:space="preserve">Does the SCM unit review, evaluate and report all high value consultancy services? </t>
  </si>
  <si>
    <t xml:space="preserve">Does the SCM unit review, evaluate and report all high value ICT goods and/or services contracts? </t>
  </si>
  <si>
    <t>Are monthly rotational and high value physical inventory counts and value assessments performed and a complete inventory count at year end?</t>
  </si>
  <si>
    <t xml:space="preserve">Does the municipality report for each contract awarded above R100'000 (VAT included) to National Treasury within 15 days of the end of the month?  </t>
  </si>
  <si>
    <t>Was the VAT Control account reconciled monthly and reconciling items addressed at year end?</t>
  </si>
  <si>
    <t>Were Payroll accounts reconciled and agreed to the General ledger each month and reconciling items addressed at year end?</t>
  </si>
  <si>
    <t>Was the Creditors subsidiary ledger balanced to the general ledger every month and all outstanding reconciling items addressed at year end?</t>
  </si>
  <si>
    <t>Are all Control /Suspense accounts reconciled monthly and reallocated at year end?</t>
  </si>
  <si>
    <t>Was a quality review done of the annual financial statements and approved by the Audit Committee prior to submitting to the Auditor-General?</t>
  </si>
  <si>
    <t xml:space="preserve">Are the dates of receiving and responding to audit requests and findings entered into a register and allocated to a responsible official to respond to the finding? </t>
  </si>
  <si>
    <t>Is a reconciliation performed between the number of properties on the valuation roll and the number of basic services charged?</t>
  </si>
  <si>
    <t>Balance the Valuation Roll to the Billing System to ensure that all properties are captured on the Billing System.
Establish the number of properties serviced by category.
Ensure the number of properties serviced agree to the Billing system.</t>
  </si>
  <si>
    <t>FINES And PENALTIES- Are effective records maintained of all fines charged and procedures introduced to ensure the timeous introduction of the appropriate amounts into the financial system in compliance with policy and accounting conventions?</t>
  </si>
  <si>
    <t>Do the annual financial statements include an Accounting policy for Revenue Recognition and is it adequately implemented?</t>
  </si>
  <si>
    <t>Is there effective executive and management oversight over the asset management activities (PPE, Investment properties &amp; Inventory)?</t>
  </si>
  <si>
    <t>Effective planning and monitoring of expenditure on grant funded projects should be managed through a grants Register showing the link between the General Ledger accounts where the funds are received, managed for budget purposes, expenditure recorded, revenue recognition and balance unspent.</t>
  </si>
  <si>
    <t>Does the assets manager submit financial reports in terms of Actual versus Budget spend to the CFO and other appropriate officials?</t>
  </si>
  <si>
    <t>Are building plan applications rejected if municipal accounts are in arrear?</t>
  </si>
  <si>
    <t>A builder may continue building without approved plans</t>
  </si>
  <si>
    <t>Has a permanent head of ICT or Chief Information Officer (CIO) been appointed and does the person have the appropriate skills, expertise and experience to effectively manage the ICT unit?</t>
  </si>
  <si>
    <t>Database security policy should be documented and approved. Moreover adherence thereof should be monitored regularly (this could be outsourced).</t>
  </si>
  <si>
    <t>Is the ICT service providers' system up to date with legislative requirements?</t>
  </si>
  <si>
    <t>ITAL, Cobit, COSA, King Report, and National Treasury requirements.</t>
  </si>
  <si>
    <t>Is there an adequate alternate power supply source and is the procedure tested regularly?</t>
  </si>
  <si>
    <t>There should be a back up power supply and the implementation should be tested at regular intervals.</t>
  </si>
  <si>
    <t>Future services may not be affordable</t>
  </si>
  <si>
    <t>Before accepting a building plan application the Finance Department should confirm that all outstanding amounts have been paid.</t>
  </si>
  <si>
    <t>Debt collection may be difficult.</t>
  </si>
  <si>
    <t>Any building plan applications that were declined should be listed in a register and the building inspector should check the site to ensure no building takes place.</t>
  </si>
  <si>
    <t>The Town Planning department should record all building plan applications submitted to council and approved by council.</t>
  </si>
  <si>
    <t>Finance should;
- Receive the minutes relating to all council approval of town planning;
- sign a Town Planning register for receipt of all town planning approvals including a copy of the signed Council resolution and are these documents should be matched to the Council minutes.</t>
  </si>
  <si>
    <t>Does the Creditors and financial system prevent backdating of transactions?</t>
  </si>
  <si>
    <t>Does the municipality encourage the use of pre-paid electricity meters</t>
  </si>
  <si>
    <t>Is a GIS system, installed, updated and functional including serial numbers when meters are installed &amp;/or replaced?</t>
  </si>
  <si>
    <t>Are there adequate measures to prevent recurring vandalism</t>
  </si>
  <si>
    <t>Is there a WIP/project documentation file to support the capitalisation of assets?</t>
  </si>
  <si>
    <t>Is there a practise to not accept post dated cheques?</t>
  </si>
  <si>
    <t>Do all billings (invoices) contain a reference number that must be quoted on all payments?</t>
  </si>
  <si>
    <t>Have reports been included in the S71 reports and submitted within 10 working days of each month, describing in accordance with GRAP the investment portfolio, including the market value at the beginning and end of each month?</t>
  </si>
  <si>
    <t>Have reports been included in the S71 reports submitted within 10 working days of each month, describing in accordance with GRAP the investment portfolio, including the fully accrued interest and yield for the month?</t>
  </si>
  <si>
    <t>Is there a unit that monitors and checks for compliance with the by-laws.</t>
  </si>
  <si>
    <t>Did the drafting of the by-laws, in line with the relevant policies, include the public participation process and were they published in the Provincial Gazette?</t>
  </si>
  <si>
    <t xml:space="preserve">If the municipality is unable to retain staff due to location (close proximity to a large metro paying higher salaries), is there a plan to capacitate staff/interns?  </t>
  </si>
  <si>
    <t>Is paid overtime well managed and limited to:
- less than 10 hours a week per employee, and
- employees earning less than the threshold?</t>
  </si>
  <si>
    <t>Appoint officials in the BTO who meet the prescribed financial management competency levels or plan for those officials to accomplish the minimum competency levels.</t>
  </si>
  <si>
    <t>Is all income received by the municipality in connection with its interest in any municipal entity, including dividends; paid into the primary bank account?</t>
  </si>
  <si>
    <t xml:space="preserve">Are all withdrawals from the bank account in terms of an approved budget, with the following exceptions:
(a) to pay over to a person or organ of state money received by the municipality on behalf of that person or organ of state, or
(b) to refund money incorrectly paid into a bank account, or
(c) to refund guarantees, sureties and security deposits, or
(d) for cash management and investment purposes; or
(e) to defray increased expenditure when funds for a capital programme (up to a three year programme), and expenditure for that programme during a financial year may exceed the amount of that year's appropriation?    </t>
  </si>
  <si>
    <t>Is historical information kept on all capital asset failures to establish basic performance to assist with condition assessments?</t>
  </si>
  <si>
    <t xml:space="preserve">Did the mayor table in council at least by the 31st August a time schedule outlining key deadlines for:
(i) the preparation, tabling &amp; approval of the annual budget;
(ii) the annual review of the IDP, the tabling and adoption of any amendments;
(iii) the annual review of the budget related policies, tabling and adoption of any amendments; and
(iv) The consultative processes?  </t>
  </si>
  <si>
    <t>Are all trading services budgeting for a net surplus?</t>
  </si>
  <si>
    <r>
      <t xml:space="preserve">Does the budget </t>
    </r>
    <r>
      <rPr>
        <u/>
        <sz val="11"/>
        <rFont val="Calibri"/>
        <family val="2"/>
        <scheme val="minor"/>
      </rPr>
      <t>ex</t>
    </r>
    <r>
      <rPr>
        <sz val="11"/>
        <rFont val="Calibri"/>
        <family val="2"/>
        <scheme val="minor"/>
      </rPr>
      <t>clude mayor's discretionary funds, special projects or events or similar discretionary type funds?</t>
    </r>
  </si>
  <si>
    <t>Are payments linked to project deliverables?</t>
  </si>
  <si>
    <t>Does the Grants Register indicate dates for submission of business and implementation plans?</t>
  </si>
  <si>
    <t>If the municipality transfers funds of the municipality to an individual, organisation or body outside any sphere of government is there a policy for conducting transfer payments?
(Other than in compliance with a commercial or other business transaction).</t>
  </si>
  <si>
    <t>Has the municipality received all the allocations scheduled for the municipality? 
(No funds withheld)</t>
  </si>
  <si>
    <t>Do bank statement downloads and bank reconciliations continue when the person performing the day to day bank statements is on leave, sick or not available?</t>
  </si>
  <si>
    <t>INFORMATION TECHNOLOGY</t>
  </si>
  <si>
    <t xml:space="preserve">The ICT Management System should inter-phase with the web. 
[The ICT System includes; Executive Support System (ESS), Decision Support System (DSS) &amp; Management Information System (MIS)] </t>
  </si>
  <si>
    <t>Have the main municipal risks been identified, prioritised and communicated to the respective risk owners for monitoring and management?</t>
  </si>
  <si>
    <r>
      <t>Project implementation should be monitored against planned implementation. Any delays should receive attention and if necessary draft amended cash flow requirements submitted as early as possible.
(</t>
    </r>
    <r>
      <rPr>
        <i/>
        <sz val="11"/>
        <color theme="1"/>
        <rFont val="Calibri"/>
        <family val="2"/>
        <scheme val="minor"/>
      </rPr>
      <t>This does not include where a national or provincial department has financial challenges and cannot transfer to the municipality</t>
    </r>
    <r>
      <rPr>
        <sz val="11"/>
        <color theme="1"/>
        <rFont val="Calibri"/>
        <family val="2"/>
        <scheme val="minor"/>
      </rPr>
      <t xml:space="preserve">) 
 </t>
    </r>
  </si>
  <si>
    <t>If allowed, are effective systems and procedures in place to ensure control and accountability where sub-delegated duties are to a person who is not an employee of the municipality?</t>
  </si>
  <si>
    <t>Has the council delegated to the municipal manager (and only to the municipal manager) the power to make decisions on investments within the municipality's investment policy?</t>
  </si>
  <si>
    <t xml:space="preserve">The CFO or any other designated official may advise or manage investments on behalf of the municipality but the municipal manager must sign all decisions in this regard. </t>
  </si>
  <si>
    <t>MSA 60(2)Investment Regs</t>
  </si>
  <si>
    <t>Is there a Works Order Register maintained for services connections, enquiries and/or maintenance requests?</t>
  </si>
  <si>
    <t>Is there a register of all building plan applications that were declined and follow up checks carried out to ensure construction does not commence ?</t>
  </si>
  <si>
    <t>Does the Technical department submit pre-numbered documentation to the Finance department whenever approval is given to alter the status of any/all property?</t>
  </si>
  <si>
    <t>Does Finance sign for receipt of Town Planning approvals?</t>
  </si>
  <si>
    <t>From the pre-numbered documentation received for all change in land use does Finance; 
- Check with the Deeds Office for effective date of registration, 
- Raise the applicable supplementary valuations,
- Check that the property is in the correct zone/ land use/ category ?</t>
  </si>
  <si>
    <t xml:space="preserve">A Works Order Register should be maintained for all service connections, enquiries and/or maintenance requests? </t>
  </si>
  <si>
    <t>Pre-numbered Works Orders should be created, entered into the Works order register and submitted to Finance supported by documentation.</t>
  </si>
  <si>
    <t>Not all changes in land use may be captured onto the financial system.</t>
  </si>
  <si>
    <t>Is there a process and a control for after hours &amp;/or emergency situations?</t>
  </si>
  <si>
    <t>A log should be kept of all after hours and emergency calls received and any work undertaken. And entered onto the Works register.</t>
  </si>
  <si>
    <t>There may not be a follow up on calls and meter changes and details not captured onto the financial system</t>
  </si>
  <si>
    <t>Water and electricity losses may not be effectively monitored and controlled</t>
  </si>
  <si>
    <t xml:space="preserve">Electricity and water losses should be monitored and action plans implemented in areas with high losses.
The financial system should be able to provide usage in areas that coincide where technical distribution is measured.  </t>
  </si>
  <si>
    <t>Are customers informed in writing of possible leaks after an investigation reflects abnormal consumption?</t>
  </si>
  <si>
    <t>Electricity &amp;/or water may be stolen</t>
  </si>
  <si>
    <t>Properties with services may not be billed</t>
  </si>
  <si>
    <t>Is there a documented process to inform and receive responses to and from the Technical department of all material deviations?</t>
  </si>
  <si>
    <t>Abnormal variances may not be addressed.</t>
  </si>
  <si>
    <t xml:space="preserve">A register should be maintained of all reports to the Technical department and responses received. </t>
  </si>
  <si>
    <t>There should be a policy that outlines the fees payable where there will be a future impact on services.</t>
  </si>
  <si>
    <t>Does the Technical / Town Planning department keep a register detailing all town planning applications submitted to Council, Council approvals, and applications submitted to Finance?</t>
  </si>
  <si>
    <t xml:space="preserve">Officials should have clear instructions and held responsible for ensuring that all works orders that will affect debtors accounts are entered onto the financial system,  supplementary valuations are updated, categorising property, opening new accounts or updating consumer services accounts. </t>
  </si>
  <si>
    <t>Not all service connections or changes may be captured onto the financial system.</t>
  </si>
  <si>
    <t>a GIS system should be used to indicate properties without services and  exceptions should be investigated.</t>
  </si>
  <si>
    <t>Customers may attempt to dispute large consumptions.</t>
  </si>
  <si>
    <t>Large consumption may indicate a possible leak within a premises. An investigation to determine if there is continuous movement of the meter would indicate a continuous flow. The customer should be informed in writing of a possible leak.</t>
  </si>
  <si>
    <t xml:space="preserve">Are comprehensive and regular checks done to ensure that councillors are not on the indigent register and appropriate action taken if councillors do appear on the Indigent Register? </t>
  </si>
  <si>
    <t xml:space="preserve">The CFO should interrogate and document revenue trends to report to the executive. </t>
  </si>
  <si>
    <t>Is access to the revenue master database adequately protected and safeguarded to prevent unauthorised access and provide an audit trail for all changes which are reviewed regularly?</t>
  </si>
  <si>
    <t xml:space="preserve">Is the sundry method of payment avoided as far as possible, including bulk purchases? </t>
  </si>
  <si>
    <t>Payments should be made through the Creditors module.</t>
  </si>
  <si>
    <t>An approved Standard Chart of Accounts should be used to post all payments.</t>
  </si>
  <si>
    <t>Payments may be posted to incorrect accounts</t>
  </si>
  <si>
    <t>Invoices may not be correctly captured</t>
  </si>
  <si>
    <t>Only the mayor may authorise expenditure incurred in emergency and exceptional circumstances.</t>
  </si>
  <si>
    <t>By-laws may not be enforceable</t>
  </si>
  <si>
    <t>By-laws may not be enforced</t>
  </si>
  <si>
    <t>The public must be consulted and the by-laws must be published in the Provincial Gazette</t>
  </si>
  <si>
    <t xml:space="preserve">There should be a unit responsible for monitoring and enforces By-laws. </t>
  </si>
  <si>
    <t>Collection costs may exceed the cost of the debt</t>
  </si>
  <si>
    <t>Debt collection costs should be for the account of the debtor.</t>
  </si>
  <si>
    <t>Insurance claims may not be addressed appropriately.</t>
  </si>
  <si>
    <t>Has an IT security officer been permanently appointed and / or outsourced and are regular security checks performed and documented?</t>
  </si>
  <si>
    <t>Are there documented Disaster Recovery and Business Continuity Plans (BCP) in place and are such plans regularly tested (at least annually)?</t>
  </si>
  <si>
    <t>Power failures may disrupt business.</t>
  </si>
  <si>
    <t>Is there an effective performance management system in place for all staff?</t>
  </si>
  <si>
    <t>Capacity could be a challenge</t>
  </si>
  <si>
    <t>Other Contingent Liabilities</t>
  </si>
  <si>
    <t>Short-term borrowings may be abused to cover cash flow problems.</t>
  </si>
  <si>
    <t>All short-term borrowings situations should be carefully monitored and only incurred when necessary.
The council should be informed in writing at council meetings of the amount, duration and cost of all borrowings incurred.</t>
  </si>
  <si>
    <t>The management may not adhere to the short-term borrowings arrangements.</t>
  </si>
  <si>
    <t>All short-term borrowings situations should be reported at council meetings.
The council should be informed in writing at council meetings where a credit facility that has been limited to emergency use of the amount, duration and cost of all borrowings incurred in terms of a credit facility as well as options for repaying the borrowings.
The terms of the agreement, including the credit limit, may be changed only by a resolution of the council.</t>
  </si>
  <si>
    <t xml:space="preserve">The Finance Committee should carefully monitor the cash flow situation with "careful full year forecasting" and make any necessary adjustments when required.
Finance Committee to advise the Mayoral Committee who in turn advise council.
Remedial action to be introduced as soon as financial constraints are evident.  
CFO, MM &amp; Finance Committee must not permit a short-term borrowings to be renewed or refinanced, whether such renewal or refinancing has the affect of extending the short-term borrowings into a new financial year. </t>
  </si>
  <si>
    <t xml:space="preserve">The Information Statement to include the following:
(i) The amount of borrowings to be raised through borrowing or other means,
(ii) Purposes for which the borrowing (borrowings) is to be incurred,
(iii) Interest rate(s) applicable,
(iv) Planned start and end date,
(v) Detailed repayment schedule for the duration of the borrowing,
(vi) Total estimated cost of the borrowing (borrowings) over the repayment period,
(vii) Total estimated cost of the borrowing (borrowings) over the repayment period,
(viii) Type of instrument,
(ix) Security to be provided,
(x) Source of loan funds.
</t>
  </si>
  <si>
    <t xml:space="preserve">Are all guarantees for any commitment or borrowings within limits as specified within the budget? </t>
  </si>
  <si>
    <t>The municipality may be exposed to unnecessary and/or borrowings.</t>
  </si>
  <si>
    <t>Long-Term borrowings may be under-stated.</t>
  </si>
  <si>
    <t>If short term borrowings was incurred, have all short-term credit conditions been adhered to?</t>
  </si>
  <si>
    <t xml:space="preserve">Have all short term borrowings been re-paid within the same financial year? </t>
  </si>
  <si>
    <t xml:space="preserve">Are repayments and interest budgeted for in respect of long term borrowing addressed in the budget? </t>
  </si>
  <si>
    <t xml:space="preserve">If a conditional grant transfer was offered as security for borrowings was;
(a) Permission obtained from National Treasury,
(b) the pledge/ guarantee not extend beyond the DoRA stipulations,
(c) The pledge/ guarantee limited to 75% of the indicative grant and 40% of the total project cost? </t>
  </si>
  <si>
    <t xml:space="preserve">impact of </t>
  </si>
  <si>
    <t>Borrowing Regs S4</t>
  </si>
  <si>
    <t>Borrowing Regs S6</t>
  </si>
  <si>
    <t>Borrowing Regs S6(6)</t>
  </si>
  <si>
    <t>Borrowing Regs S7</t>
  </si>
  <si>
    <t xml:space="preserve">There may not be clear and open communications, consultation and representations with the local community. 
</t>
  </si>
  <si>
    <t>Were the public invited to submit written comments or representations to the council in respect of any proposed long term debt in an information statement, at least 21 days prior to the meeting of the council at which approval for the debt is to be considered?</t>
  </si>
  <si>
    <t>Were provincial and national treasury invited to submit written comments or representations to the council in respect of any proposed long term debt?</t>
  </si>
  <si>
    <t>A schedule of consultations undertaken should be drafted, including:
- date(s) when the information statement was made public,
- Details of meetings, media adverts and other methods used to consult on the proposed long term borrowing.</t>
  </si>
  <si>
    <t>Borrowing Regs S8(2)</t>
  </si>
  <si>
    <t>Was the National Treasury checklist used to ensure that all the required information in the Information Statement have been included?</t>
  </si>
  <si>
    <t>MFMA S 46(3)
Circular 26(2)</t>
  </si>
  <si>
    <t>Not all information will be provided and the process may be delayed.</t>
  </si>
  <si>
    <t>There may be no planning for the procurement of goods, service or infrastructure projects in a pro-active manner and merely reacting to purchasing requests.</t>
  </si>
  <si>
    <t>Ineffective planning of infrastructure projects. Under-spending of capital.</t>
  </si>
  <si>
    <t>Borrowing Regs S9</t>
  </si>
  <si>
    <t>Borrowing Regs S10</t>
  </si>
  <si>
    <t>Was a checklist used to ensure that the disclosure statements included all the disclosures relating to the proposed issue of municipal debt instruments?</t>
  </si>
  <si>
    <t>Section 10 of the Municipal Debt Disclosure Regulations should be used as a check-list for the Disclosure Statement disclosures relating to proposed issue of municipal debt instruments</t>
  </si>
  <si>
    <t>Borrowing Regs S11</t>
  </si>
  <si>
    <t>Did the disclosure statements include the names of political office-bearers, officials and contact persons?</t>
  </si>
  <si>
    <t xml:space="preserve">Section 11 of the Municipal Debt Disclosure Regulations should be used as a check-list for the disclosure of names of political office-bearers, officials and contact persons in a Disclosure Statement. </t>
  </si>
  <si>
    <t>Borrowing Regs S12</t>
  </si>
  <si>
    <t xml:space="preserve">Section 12 of the Municipal Debt Disclosure Regulations should be used as a check-list for the financial affairs disclosure requirements in a Disclosure Statement. </t>
  </si>
  <si>
    <t>Did the disclosure statements include information concerning the financial situation and financial management?</t>
  </si>
  <si>
    <t>Borrowing Regs S13</t>
  </si>
  <si>
    <t>Borrowing Regs S14</t>
  </si>
  <si>
    <t>Borrowing Regs S15</t>
  </si>
  <si>
    <t>Did the disclosure statements include information pertaining to local economic indicators?</t>
  </si>
  <si>
    <t xml:space="preserve">Section 13 of the Municipal Debt Disclosure Regulations should be used as a check-list for the local economic indicators disclosure requirements in a Disclosure Statement. </t>
  </si>
  <si>
    <t>Did the accounting officer sign any disclosure statements issued?</t>
  </si>
  <si>
    <t xml:space="preserve">Was a legal opinion and the opinion of an independent registered auditor obtained confirming the accuracy of the information (including any qualifications) and included in any disclosure statements issued?
</t>
  </si>
  <si>
    <t xml:space="preserve">Did disclosure statements include the following formal information:
- The name and location of the municipality,
- Confirmation of the intent to borrow by Council including the approved resolution,
- The exact wording of the information statement,
- Any restrictions or limits imposed on borrowing which arise by virtue of any agreement or resolution?  </t>
  </si>
  <si>
    <t>Is there a dedicated and functional supply chain management (SCM) unit?</t>
  </si>
  <si>
    <t xml:space="preserve">There must be a dedicated and functional SCM unit </t>
  </si>
  <si>
    <t>The SCM unit should be appropriately resourced to perform the functions required.</t>
  </si>
  <si>
    <t>Have the SCM powers and duties been adequately delegated?</t>
  </si>
  <si>
    <t>Inefficient and ineffective SCM unit or the SCM unit may be acting outside it's powers.</t>
  </si>
  <si>
    <t>Is there an internal SCM policy that;
- has been approved by council,
- Is reviewed annually; 
- Is implemented, and
- Continually monitored?</t>
  </si>
  <si>
    <t xml:space="preserve">Historical information may not be available when required. </t>
  </si>
  <si>
    <t xml:space="preserve">Does the municipality have measures in place to prohibit the practice of deliberately placing orders and receiving goods and services and arranging with suppliers to be invoiced and paid in another financial year? </t>
  </si>
  <si>
    <t xml:space="preserve">Are all allegations of corruption, improper conduct or failure to comply with the SCM system appropriately investigated? </t>
  </si>
  <si>
    <t>Have all SCM officials submit signed annual declarations of all financial interest for themselves and their immediate family members?</t>
  </si>
  <si>
    <t>MSA Schedule 2</t>
  </si>
  <si>
    <t>A time limit should be imposed for the completion of all gift registers and checks should be done to ensure compliance.</t>
  </si>
  <si>
    <t>Have all user departments submitted their demand plans for current operating and capital expenditure to the head of supply chain management?</t>
  </si>
  <si>
    <t>Have all user departments submitted their Capital Budget Demand Plans for three year appropriations to the head of  supply chain management?</t>
  </si>
  <si>
    <t>User departments should draft demand plans in line with the budget and submit these plans to the SCM department.</t>
  </si>
  <si>
    <t>Has a procurement plan been drafted that contains all planned demand for the financial year, in respect of the procurement of goods, services and infrastructure projects which exceed R200 000 (all applicable taxes included) been approved by the accounting officer or his/her delegate and submitted to National Treasury?</t>
  </si>
  <si>
    <t>SCM Reg 10
Circular 62, Annexure 1, paragraph 4.1.2</t>
  </si>
  <si>
    <t>SCM Reg 10</t>
  </si>
  <si>
    <t>SCM Reg 10
Circular 62, Annexure 1, paragraph 4.3</t>
  </si>
  <si>
    <t xml:space="preserve">
Questions</t>
  </si>
  <si>
    <t>SCM Reg 10
Circular 62, Annexure 1, paragraph 4.4</t>
  </si>
  <si>
    <t>SCM Reg 10 
Circular 62, Annexure 1, paragraph 5</t>
  </si>
  <si>
    <t>SCM Reg 10 
Circular 62, Annexure 1, paragraph 6</t>
  </si>
  <si>
    <t>SCM Reg 10 
Circular 62, Annexure 1, paragraph 7</t>
  </si>
  <si>
    <t>Does the SCM unit continuously monitor, assess and review the validity and accuracy of, and compliance to the procurement plan?</t>
  </si>
  <si>
    <t xml:space="preserve">Progress against Procurement Plans should be used to measure performance. </t>
  </si>
  <si>
    <t>Are the roles and responsibilities for procurement of goods, services and works clearly defined in the internal policies and procedures?</t>
  </si>
  <si>
    <t>Have all prospective suppliers included on the database completed and signed a vendor application form?</t>
  </si>
  <si>
    <t>Are suppliers notified in the invitation to register on the database that no service or goods may be rendered  supplied until an official order has been issued?</t>
  </si>
  <si>
    <t>Are there effective and documented controls in place to prevent splitting of orders?</t>
  </si>
  <si>
    <t xml:space="preserve">Is there a process in place to ensure the procurement of goods and services through formal written price quotations for amounts between R10'000 and R200'00 from at least three different providers whose names appear on the list of accredited prospective providers of the municipality? </t>
  </si>
  <si>
    <t>All procurement between R10'000 and R200'00 must be through formal written price quotes from at least three different providers from the list of prospective providers.</t>
  </si>
  <si>
    <t>SCM Reg18</t>
  </si>
  <si>
    <t>SCM Reg12 &amp; 14</t>
  </si>
  <si>
    <t xml:space="preserve">To confirm whether a bidder is listed on National Treasury's database, in terms of MSCM Regulations 38(1)(c) </t>
  </si>
  <si>
    <t>Does the Bid Specification Committee ensure the following criteria are included:
- Indicate which preference point system (80/20 or 90/10) will be utilised in terms of the PPPFA to adjudicate, and
- Special conditions of contract and functionality where applicable (Technical &amp; methodology)?</t>
  </si>
  <si>
    <t xml:space="preserve">If a municipal manager delegates SCM powers and duties for amounts not exceeding R2m, are these limited to;
- the CFO;
- a senior manager;
- a manager directly accountable to the CFO or a senior manager; or
- a bid adjudication committee? </t>
  </si>
  <si>
    <t xml:space="preserve">If a municipal manager delegates SCM powers and duties for amounts between R2m and R10m, are these limited to;
- the CFO;
- a senior manager;
- a bid adjudication committee of which the CFO or a senior manager is a member? </t>
  </si>
  <si>
    <t>SCM Reg 23 
MFMA Circular 62</t>
  </si>
  <si>
    <t xml:space="preserve">For all bids above R10m, does the senior manager responsible for the Vote, submit information to the CFO prior to the public advertisement that budgetary information exists for the procurement and maintenance; and if the project will take more than one financial year any multi-year budgetary implications?  </t>
  </si>
  <si>
    <t xml:space="preserve">For all bids above R10m, the senior manager responsible for the Vote, must submit information to the CFO prior to the public advertisement that budgetary information exists for the procurement and maintenance; and if the project will take more than one financial year any multi-year budgetary implications.  </t>
  </si>
  <si>
    <t>For all bids above R10m are bidders required to furnish;
- Audited annual financial statements for the last 3 years (if required by law);
- A signed certificate that no undisputed commitments is overdue for more than 30 days;
- Particulars of contracts received from an organ of state during the past 5 years.</t>
  </si>
  <si>
    <t>Are all bids received late returned to the bidder without being considered?</t>
  </si>
  <si>
    <t>Incorrect specifications compiled.</t>
  </si>
  <si>
    <t>Is a person assigned to provide secretarial support services to the respective bid committees?</t>
  </si>
  <si>
    <r>
      <t>Do all Bid Committee members and administrative staff attending meetings sign a combined Attendance register, undertaking of confidentiality and impartiality</t>
    </r>
    <r>
      <rPr>
        <i/>
        <sz val="11"/>
        <color indexed="8"/>
        <rFont val="Calibri"/>
        <family val="2"/>
        <scheme val="minor"/>
      </rPr>
      <t>, and, the disclosure form t</t>
    </r>
    <r>
      <rPr>
        <sz val="11"/>
        <color indexed="8"/>
        <rFont val="Calibri"/>
        <family val="2"/>
        <scheme val="minor"/>
      </rPr>
      <t>o confirm that they understand their functions, roles and responsibilities?</t>
    </r>
  </si>
  <si>
    <t>Members may not understand their functions and impartiality may be compromised</t>
  </si>
  <si>
    <t>Bid members should acknowledge that they understand their functions when accepting their appointment to committees. 
Minutes of all meetings to be taken and signed and a combined 'attendance register and undertaking of confidentiality and impartiality' register signed.</t>
  </si>
  <si>
    <t xml:space="preserve">Are all Bid Committee members with any, or potential, conflict of interest precluded from participating in committee meetings and are recused from the committee meeting? </t>
  </si>
  <si>
    <t>Tenders may be adjudicated by non-delegated officials who may not have the appropriate authority to commit on behalf of the municipality which could result in litigation.</t>
  </si>
  <si>
    <t>Does the Bid Evaluation Committee evaluate all responsive bids received and submit written recommendation(s) regarding the award of the bid(s) to the adjudication committee?</t>
  </si>
  <si>
    <t xml:space="preserve">Are bidders disqualified, bids cancelled or rejected if the bidder or role player has committed any fraudulent or corrupt act during the bidding process or the execution of the contract? </t>
  </si>
  <si>
    <t>Are bidders who have abused the SCM system or committed fraud listed on the National Treasury database?</t>
  </si>
  <si>
    <t>Does the municipality request all bidders to submit original and valid B-BBEE Status Level Verification Certificates or certified copies thereof together with their bids, to substantiate their B-BBEE rating claims?</t>
  </si>
  <si>
    <t>For the appointment of specialised service providers for more complex projects (where consultants are requested and encouraged to propose their own methodology and to comment on the TOR in their proposals), is the 2 envelope system used in the evaluation and award of bids?</t>
  </si>
  <si>
    <t>Has an independent and impartial person not directly involved in the supply chain management process been appointed to resolve any SCM disputes and does this person submit monthly progress reports to the municipal manager?</t>
  </si>
  <si>
    <t>Is there a gift register for all SCM and other employees which is comprehensively and timorously completed, declaring all gifts whether in cash or in kind received by officials and employees or their family members?</t>
  </si>
  <si>
    <t>Is the municipal performance linked to achievements against the procurement plans?</t>
  </si>
  <si>
    <t>Are there adequate segregation of duties with effective and approved user rights for supplier database master file additions, deletions and amendments with  adequate audit trail and;
- are all changes to banking details supported by appropriate documentation,
- does an independent person approve all changes?</t>
  </si>
  <si>
    <t>Is there a procedure that allows persons aggrieved by decisions or actions taken by the municipality, to lodge within 14 days of the decision, a written objection or complaint and is the procedure implemented?</t>
  </si>
  <si>
    <t>Is there a Complaints and Grievance process for all disputes, objections, complaints and queries relating to SCM processes and are the processes implemented?</t>
  </si>
  <si>
    <t>Does the SCM unit review and evaluate awards to establish trends where awards are made to suppliers who have had repeated contracts awarded over a three year period?</t>
  </si>
  <si>
    <t>Does the SCM unit investigate and report awards to suppliers whose transactions change in the frequency of invoices from a supplier?</t>
  </si>
  <si>
    <t>Are contracts managed throughout the contract life cycle to ensure compliance with terms and conditions and monitoring and evaluating performance?</t>
  </si>
  <si>
    <t>Are there mechanisms in place when the municipality discovers that bidders have abused the SCM system, committed fraud or any other improper conduct or has failed to perform on a previous contract?</t>
  </si>
  <si>
    <t>Associated Risk</t>
  </si>
  <si>
    <t>Bids from any person or connected to, any abuse of the SCM should not be considered, and appropriate remedies applied or contract cancelled .</t>
  </si>
  <si>
    <t>Is there a mechanism to:
- Monitor on a monthly basis the performance of the contractor under the contract or agreement;
- regularly report to the council on the management of the contract or agreement and the performance of the contractor?</t>
  </si>
  <si>
    <t>Are all contract amendments motivated in writing and approved by the Accounting Officer or a specifically delegated official?</t>
  </si>
  <si>
    <t>Do all contracts stipulate the requirements for sub-contracting arrangements where applicable?</t>
  </si>
  <si>
    <t>Do all contracts include a termination clause and associated procedures?</t>
  </si>
  <si>
    <t>Are clear and unambiguous signed service level agreements (SLA) given to service providers who sign as agreeing to outlined;
- Terms and conditions of the contract or agreement;
- The termination of the contract or agreement in the case of non- or under- performance; and 
- Dispute resolution mechanisms to settle disputes between the parties?</t>
  </si>
  <si>
    <t>Does the municipality have expertise in purchasing and negotiating contracts to secure value for money?</t>
  </si>
  <si>
    <r>
      <t>Is the SCM unit responsible and have processes for initiating a new bidding process if and when required after establishing and confirming whether or not there is an on-going need for the continued procurement of goods and services?
(</t>
    </r>
    <r>
      <rPr>
        <i/>
        <sz val="11"/>
        <color indexed="8"/>
        <rFont val="Calibri"/>
        <family val="2"/>
        <scheme val="minor"/>
      </rPr>
      <t>Prior to the tender coming to an end)</t>
    </r>
  </si>
  <si>
    <t>Does the municipality have a SCM risk management strategy and has it been implemented?</t>
  </si>
  <si>
    <t>Does the mayor receive a report within 10 days of the end of each quarter on the implementation of the supply chain management policy?</t>
  </si>
  <si>
    <t>Does the designated official record and report to the CFO, in writing, within three days of the month end where it was not possible to obtain at least three quotes and the reasons?</t>
  </si>
  <si>
    <t xml:space="preserve">Has the municipal manager reported in writing within 10 working days to the Auditor-General, Provincial &amp; National Treasury and in the case of a municipal entity to the parent municipality, of the reasons for deviating from a recommendation in the normal course of implementing the supply chain management policy? </t>
  </si>
  <si>
    <t>Has the Auditor-General, Provincial &amp; National Treasuries been informed within 7 days, of the reasons for rejecting or not following the recommendations of either the Provincial or National Treasury for any unsolicited bids received?</t>
  </si>
  <si>
    <t>Does the municipal manager receive a monthly written report on all disputes, objections, complaints or queries received, attended to or resolved?</t>
  </si>
  <si>
    <t>Are processes or arrangements in place if the SCM staff able not capable to receive specialised goods?</t>
  </si>
  <si>
    <t>The Receiving department may receive incorrect stock</t>
  </si>
  <si>
    <t>Arrangements should be in place if specialised stock has been ordered that the SCM staff will not be capable to recognise what has been ordered has been delivered.
The user department should assist with receiving specialised goods.</t>
  </si>
  <si>
    <t>Local Government: Disciplinary Regulations for senior managers and the Collective Bargaining agreements should be enforced.</t>
  </si>
  <si>
    <t>Capital Budget plans for the three year appropriations should be submitted to the head of SCM. These plans should be reviewed to ensure that capital spending has been carefully planned and have realistic time lines</t>
  </si>
  <si>
    <t>Are all verbal quotes followed up with written quotes?</t>
  </si>
  <si>
    <t xml:space="preserve">Audit trail evidence may not be available. </t>
  </si>
  <si>
    <t>Once verbal quotes have been received, documented quotes should be obtained.</t>
  </si>
  <si>
    <t>The municipal manager should delegate SCM powers and duties. Awards up to R2m must be limited to:
- The CFO,
- a senior manager,
- a manager directly accountable to the CFO
- a bid adjudication committee of which the CFO and senior manager is a member.</t>
  </si>
  <si>
    <t xml:space="preserve">The municipal manager should have written delegation of SCM powers and duties. Amounts between R2m and R10m, must be limited to;
- the CFO;
- a senior manager;
- a bid adjudication committee of which the CFO or a senior manager is a member. </t>
  </si>
  <si>
    <t>Staff may not have the appropriate powers and duties to award tenders.</t>
  </si>
  <si>
    <t>A contractor may not have the required skills for the work required.</t>
  </si>
  <si>
    <t>A check should be done to ensure that the contractor for all construction projects is registered on the CIDB grading system and for the level required for the works to be provided and a printout attached to the project file.</t>
  </si>
  <si>
    <t>Is there a process to ensure that the contractor for all construction related projects is registered on the CIDB grading system and for the level required for the works to be provided?</t>
  </si>
  <si>
    <t xml:space="preserve">There should be a list of all bids received, the reason for any bids disqualified should be stated and the list and disqualifications should be available to the Evaluation and Adjudication committees. </t>
  </si>
  <si>
    <t>Committee meetings should be administered by competent person/s and should include;
- notices sent out timeously,
- Agenda's drafted,
- Minutes circulated .</t>
  </si>
  <si>
    <t>There should be a documented process if an unsolicited bid(s) was received and accepted as proof that:
- the product or service offered was a demonstrably or proven unique innovative concept;
- would be exceptionally beneficial to, or have exceptional cost advantages for the municipality.</t>
  </si>
  <si>
    <t>Are there documented and approved SCM procedures for stores and warehouse management including:
- the setting of inventory levels, 
- placing of orders, 
- receiving and distribution of goods, 
- expediting orders?</t>
  </si>
  <si>
    <t>Is the inventory management system fully integrated to; 
- stores requisitions,
- job costing, 
- project management, and
- the SDBIP system?</t>
  </si>
  <si>
    <t xml:space="preserve">The inventory system should be integrated to ensure;
- Stock levels are automatically adjusted for the receipt or issue of stock;
- project register is updated; and
- SDBIP implications are updated. </t>
  </si>
  <si>
    <t>MFMA Reg 40</t>
  </si>
  <si>
    <t>End users should provide the SCM unit with information to:
- Monitor on a monthly basis the performance of contractors under the contract or agreement;
- regularly report to the council on the management of contracts or agreements and the performance of contractors.</t>
  </si>
  <si>
    <t>Risks will not be managed.</t>
  </si>
  <si>
    <t>Clear and open communications, consultation and representations with the local community should be followed. 
The notices should be in the official languages as determined by council and details of the amount , purpose and any securities of the loan should be provided.
The council meeting where the loan is approved must be open to the public.</t>
  </si>
  <si>
    <t xml:space="preserve">Was the public informed at least 21 days prior to a council meeting to approve long-term financing by;
- advertising in the local newspaper, 
- displaying the notices at the municipal offices and on the website?
</t>
  </si>
  <si>
    <t>Borrowing agreements should be checked carefully before being signed to ensure rates are fixed and Rand denominated</t>
  </si>
  <si>
    <t>Have borrowings been correctly classified between long and short term with payment periods exceeding twelve months after year end disclosed as a long term borrowings?</t>
  </si>
  <si>
    <t>Interest rate and credit risk may not be properly managed;
Borrowings may not be maintained within specified limits and adequate provision for the repayment of borrowings;
There may be lack of compliance with legislature.</t>
  </si>
  <si>
    <t xml:space="preserve">Is there evidence that reliable cash flow projections are used to ensure that there will be adequate cash to meet borrowing commitments when due? </t>
  </si>
  <si>
    <t>Borrowing commitments may not be honoured.</t>
  </si>
  <si>
    <t xml:space="preserve">Reliable Cash Flow projections should be prepared and monitored to ensure that there will be adequate cash to meet borrowing commitments. </t>
  </si>
  <si>
    <t>All borrowings incurred pursuant to any finance agreement repayable over a period exceeding one year must be classified as a long term borrowings, including;
- loan agreements
- Leases
- Instalment purchase contracts
- Hire purchase arrangements?</t>
  </si>
  <si>
    <t xml:space="preserve">If any short term borrowings were incurred; was it only to bridge:
a) Shortfalls within a financial year during which the borrowings were incurred, in expectation of specific and realistic anticipated income to be received within that financial year; or
(b) Capital needs within a financial year; to be repaid from specific funds to be received from enforceable allocations or long-term borrowings commitments </t>
  </si>
  <si>
    <t xml:space="preserve">If short term borrowings were  incurred did the municipal manager sign the agreements or documents that created or acknowledged the borrowings in terms of the council approval?  
 </t>
  </si>
  <si>
    <t>There may not be authority to incur short-term borrowings.</t>
  </si>
  <si>
    <t xml:space="preserve">The borrowing agreements may not be in line with the Council resolution approving any borrowings. </t>
  </si>
  <si>
    <t>There must be a resolution signed by the mayor, approving the debt agreement.</t>
  </si>
  <si>
    <t>The borrowing process may be delayed.</t>
  </si>
  <si>
    <t>To expedite the borrowing process and to enable National Treasury and provincial treasury to provide informed comments the details listed on the annexure to Circular 26 should be completed and signed.</t>
  </si>
  <si>
    <t xml:space="preserve">MFMA S 46(3)
Circular 26
</t>
  </si>
  <si>
    <t xml:space="preserve">Does Council approve all short term borrowing agreements?  
 </t>
  </si>
  <si>
    <t xml:space="preserve">If a loan was required to refinance existing long-term borrowings, does the term of the borrowing not extend beyond the life of the asset for which the money was originally borrowed? </t>
  </si>
  <si>
    <t>Loan repayments may extend beyond the useful life of assets.</t>
  </si>
  <si>
    <t>Refinancing of long term borrowings should be limited to the useful life of assets for which the money was originally borrowed.</t>
  </si>
  <si>
    <t>If a loan was required to re-finance existing long term borrowings, is the net present value of projected future payments after refinancing less than the net present value of projected future payments before re-financing?</t>
  </si>
  <si>
    <t>Refinancing of long term borrowings should have improved net present value payments.</t>
  </si>
  <si>
    <t>Re-financing long term loans may be used to delay payments.</t>
  </si>
  <si>
    <t xml:space="preserve">Audited financial statements for the previous three years, the approved budget and IDP, and all current borrowing commitments should be made available for prospective lenders when considering incurring short-term or long-term borrowings. , </t>
  </si>
  <si>
    <t>The process of obtaining borrowings may be delayed.</t>
  </si>
  <si>
    <t xml:space="preserve">Securities offered may impact on strategic and operational goals.  </t>
  </si>
  <si>
    <t>Contracts may be invalid.</t>
  </si>
  <si>
    <t>MFMA s48(3)</t>
  </si>
  <si>
    <t xml:space="preserve">If council approved a resolution to provide security on an asset, is there evidence that the impact of the loss of use of the asset on service delivery was determined? </t>
  </si>
  <si>
    <t>The right for the provision of the minimum level of basic municipal services should be protected</t>
  </si>
  <si>
    <t>Council resolutions are required to approve any security on borrowing obligations</t>
  </si>
  <si>
    <t>Securities, guarantees and disclosure</t>
  </si>
  <si>
    <t xml:space="preserve">If long-term borrowing was raised through the issuing of municipal debt instruments, was a credit rating obtained from an independent credit rating institution and a disclosure statement issued prior to issuing the debt instruments? </t>
  </si>
  <si>
    <t>Inaccurate information may be disclosed</t>
  </si>
  <si>
    <t>The disclose statement may not be legally binding</t>
  </si>
  <si>
    <t xml:space="preserve">If a municipal debt instrument was obtained was the credit rating reviewed annually by an independent credit rating institution until the municipal debt instrument was redeemed? </t>
  </si>
  <si>
    <t>An independent credit rating institution must review the credit rating annually.</t>
  </si>
  <si>
    <t xml:space="preserve">Consolidated disclosure statements of all debt instruments must be prepared within 90 days after the end of each financial year, and placed on the debt disclosure depository. </t>
  </si>
  <si>
    <t>Consolidated borrowing may not be available.</t>
  </si>
  <si>
    <t xml:space="preserve">Did the municipality prepare consolidated disclosure statements of all borrowing instruments, within 90 days after the end of each financial year, and placed on the borrowing disclosure depository? </t>
  </si>
  <si>
    <t>A credit rating from an independent credit rating institution must be included in any disclosure statement.</t>
  </si>
  <si>
    <t>The disclose statement will be incomplete</t>
  </si>
  <si>
    <t>Interest rates may be incorrect.</t>
  </si>
  <si>
    <t>The accounting officer must sign any disclosure statements issued</t>
  </si>
  <si>
    <t>Were copies of disclosure statements submitted to provincial and national treasuries within 7 days of issuing a municipal debt instrument?</t>
  </si>
  <si>
    <t>Copies of disclosure statements must be submitted to provincial and national treasuries within 7 days of issuing a municipal debt instrument</t>
  </si>
  <si>
    <t xml:space="preserve">A legal opinion and the opinion of an independent registered auditor must be included in a disclosure statement to confirm the accuracy of the information (including any qualifications)?
</t>
  </si>
  <si>
    <t>The disclosure statement may be incomplete.</t>
  </si>
  <si>
    <t xml:space="preserve">Disclosure statements must include information regarding:
- The name and location of the municipality,
- Confirmation of the intent to borrow by Council including the approved resolution,
- The exact wording of the information statement,
- Any restrictions or limits imposed on borrowing which arise by virtue of any agreement or resolution?  </t>
  </si>
  <si>
    <t>Provincial and national treasuries will not have a record of the borrowing instruments.</t>
  </si>
  <si>
    <t>Borrowing Regs S16</t>
  </si>
  <si>
    <t>Borrowing Regs S18 to 23</t>
  </si>
  <si>
    <t>Has the check list in the Municipal Regulations on Borrowing Disclosure used to ensure all information required when securities backed by municipal debt have been issued?</t>
  </si>
  <si>
    <t>The Municipal Regulations on Borrowing Disclosure should be used to ensure all information required when securities backed by municipal debt have been issued.</t>
  </si>
  <si>
    <t>Borrowing Regs S26</t>
  </si>
  <si>
    <t xml:space="preserve">If any failure to meet any obligation pertaining to security provided or default, have the respective parties to the contract to National Treasury been notified within four working days of the default? </t>
  </si>
  <si>
    <t xml:space="preserve">The respective parties to the contract to National Treasury must been notified within four days if any failure to meet any obligation pertaining to security provided or default? </t>
  </si>
  <si>
    <t>National Treasury may not be aware of any default on commitments</t>
  </si>
  <si>
    <t>If any borrowings are to be repaid from revenues linked to a particular service, has the security provided and operational statistics, information pertaining to the relevant services been disclosed?</t>
  </si>
  <si>
    <t>Incomplete information.</t>
  </si>
  <si>
    <t>Information for borrowings that are to be repaid from revenues linked to a particular service must include any security provided and operational statistics,  pertaining to the relevant services must be disclosed.</t>
  </si>
  <si>
    <t xml:space="preserve">Have all material event disclosures been submitted to lenders, investors, provincial and national treasuries and stakeholders as soon as possible after becoming aware of any event that may affect obligations in respect of borrowings?  </t>
  </si>
  <si>
    <t>Stakeholders may not be informed of events affecting borrowing obligations</t>
  </si>
  <si>
    <t xml:space="preserve">Important stakeholders should be informed as soon as possible after any material event that may affect obligations in respect of borrowings  </t>
  </si>
  <si>
    <t>Establish and manage Liability Registers</t>
  </si>
  <si>
    <t>Are there policies, procedures and facilities in place to handle legal matters?</t>
  </si>
  <si>
    <t>Policies and procedures should be documented to handle legal matters or opinions; either by the legal department, attorneys appointed or other arrangement.</t>
  </si>
  <si>
    <t>Documents and contracts may be legally inadequate and legal disputes may be lost.
Legal disputes may be lost.</t>
  </si>
  <si>
    <t xml:space="preserve">Are insurance matters addressed appropriately and form part of reporting to management? </t>
  </si>
  <si>
    <t>An official should be responsible for insurance matters and report progress on a monthly basis.</t>
  </si>
  <si>
    <t>Does the debt collection contract provide that all debt collector fees will be settled by the client/debtor and the debt collector will only receive commission on successful collections (the debtor will pay all collection costs)?</t>
  </si>
  <si>
    <t>May not be aware of financial exposures</t>
  </si>
  <si>
    <t xml:space="preserve">There may not be adequate responses and prevention mechanisms for accidents </t>
  </si>
  <si>
    <t xml:space="preserve">Disaster recovery meetings should be held periodically, appropriate tests should be performed and appropriate personnel should have access to the relevant resources. </t>
  </si>
  <si>
    <t xml:space="preserve">Complaints may not be adequately addressed and prevention processes may not be implemented. </t>
  </si>
  <si>
    <t>Official languages spoken in the area must be catered for when dealing with customer care and corruption complaints.</t>
  </si>
  <si>
    <t>There may be inappropriate records of incidents.</t>
  </si>
  <si>
    <t>Is there a disaster management and recovery plan in place and does the appropriate official ensure personnel and contact details are relevant and accessible?</t>
  </si>
  <si>
    <t>The municipal manager must sign the  agreement to acknowledge the borrowing with council approval.
The municipal manager should check that the loan is reasonable including the interest rate.</t>
  </si>
  <si>
    <t>If discussions were held with a view to incurring short-term or long-term debt, were certified copies of the following made available to prospective lenders;
- Audited financial statements for the preceding three financial years, together with an indication whether the audit deadline was met;
- The approved annual budget;
- The approved IDP;
- Repayment schedules pertaining to existing short-term and long-term borrowings?</t>
  </si>
  <si>
    <t>Information may be omitted.</t>
  </si>
  <si>
    <r>
      <t xml:space="preserve">Are repairs &amp; maintenance and asset renewals; planned and managed taking cognisance of identified backlogs? 
</t>
    </r>
    <r>
      <rPr>
        <i/>
        <sz val="11"/>
        <color indexed="8"/>
        <rFont val="Calibri"/>
        <family val="2"/>
        <scheme val="minor"/>
      </rPr>
      <t>(</t>
    </r>
    <r>
      <rPr>
        <i/>
        <sz val="10"/>
        <color indexed="8"/>
        <rFont val="Calibri"/>
        <family val="2"/>
        <scheme val="minor"/>
      </rPr>
      <t>Support for these plans should be evidenced by Tables A8 &amp; A9 in the approved budget</t>
    </r>
    <r>
      <rPr>
        <i/>
        <sz val="11"/>
        <color indexed="8"/>
        <rFont val="Calibri"/>
        <family val="2"/>
        <scheme val="minor"/>
      </rPr>
      <t>)</t>
    </r>
    <r>
      <rPr>
        <sz val="11"/>
        <color indexed="8"/>
        <rFont val="Calibri"/>
        <family val="2"/>
        <scheme val="minor"/>
      </rPr>
      <t xml:space="preserve"> </t>
    </r>
  </si>
  <si>
    <t xml:space="preserve">Is the loan principal fixed, the instalments predictable and all amounts in Rand value?  </t>
  </si>
  <si>
    <t xml:space="preserve">Did council pass a resolution if any security was requested by a prospective finance provider?  </t>
  </si>
  <si>
    <t>Is the borrowing linked to the budget?</t>
  </si>
  <si>
    <t>Is the borrowing linked to the SCM procurement plans?</t>
  </si>
  <si>
    <t>Does the CFO meet with the borrowing institutions on a regular basis?</t>
  </si>
  <si>
    <t>Are borrowed funds used for the purpose intended?</t>
  </si>
  <si>
    <t>Is borrowing linked to revenue generating projects?</t>
  </si>
  <si>
    <t>Does council debate the rate and term offered on borrowings?</t>
  </si>
  <si>
    <t>Has a short-term and long-term borrowing policy been drafted, approved, reviewed and maintained?</t>
  </si>
  <si>
    <t>Does the CFO or the official delegated the responsibility to prepare all borrowing related documentation have adequate knowledge of the borrowing requirements?</t>
  </si>
  <si>
    <t>Is the institution able to debate borrowing and conclude borrowing decisions?</t>
  </si>
  <si>
    <t>Is there evidence that short term borrowings were used to resolve a once-off situation and that there is not a "rolling overdraft" ?</t>
  </si>
  <si>
    <t>Are long term borrowings not used for short-term projects?</t>
  </si>
  <si>
    <t>Are borrowed funds invested to enable withdrawals when required?</t>
  </si>
  <si>
    <t xml:space="preserve">The CFO &amp;/or delegated official responsible for borrowings should meet with the various borrowing institutions on a regular basis to ensure that the instutions are aware of developments and that the officials are kept up-to-date with developments in the market. </t>
  </si>
  <si>
    <t>Borrowing institutions may loose confidence in the municipality and the officials may not remain abreast of developments in the market.</t>
  </si>
  <si>
    <t>The approval of borrowings may be delayed</t>
  </si>
  <si>
    <t xml:space="preserve">The CFO should ensure that an official has the knowledge to address the borrowing requirements before any borrowing is required. </t>
  </si>
  <si>
    <t>The terms and rates of borrowings may be unfavourable.</t>
  </si>
  <si>
    <t>Is there evidence that an investigation was performed on the mix of the different types of borrowings available?</t>
  </si>
  <si>
    <t>Unfavourable borrowings may be concluded</t>
  </si>
  <si>
    <t>The mix of borrowings may not be favourable</t>
  </si>
  <si>
    <t>Short term borrowings may be used for inappropriate reasons</t>
  </si>
  <si>
    <t xml:space="preserve">The CFO should ensure operational cash flow is managed appropriately and that short term borrowing is not used to cover repeat overdrafts.  </t>
  </si>
  <si>
    <t>The CFO should be competant to negotiate appropriate borrowings to suite the municipality's situation.</t>
  </si>
  <si>
    <t>The mayor should ensure that a financially competant person on council understands borrowing requirements.</t>
  </si>
  <si>
    <t>The CFO should ensure that there is documentary proof of the different borrowing types have been considered to ensure the best combination is achieved.</t>
  </si>
  <si>
    <t>Borrowing may be used as a source of funding for current budget deficits</t>
  </si>
  <si>
    <t>Loans may exceed the life of the asset.</t>
  </si>
  <si>
    <t>Debt levels may be exceeded</t>
  </si>
  <si>
    <t>Non-priority expenditure may be incurred</t>
  </si>
  <si>
    <t>Available funds may not be available when required or may be available before required.</t>
  </si>
  <si>
    <t>Careful cash flow forecasts should ensure that borrowing plans are linked to SCM procurements</t>
  </si>
  <si>
    <t xml:space="preserve">The CFO should ensure that borrowings are used to produce income generating streams. </t>
  </si>
  <si>
    <t>The municipal manager and CFO should ensure that the borrowings are used for the purpose stated in the disclosure statement and what council approved.</t>
  </si>
  <si>
    <t>Careful cash flow forecasts should ensure that borrowing plans are linked to the budget</t>
  </si>
  <si>
    <t xml:space="preserve">The municipality must record and retain evidence that the results of bids were advertised on the website. </t>
  </si>
  <si>
    <t>Are the names of all bidders that submitted bids in relation to a particular advertisement, in respect of competitive bids (above R200'000) published on the website, within 10 working days after the closure of the bid and for at least 30 days; 
- the reference number, the description of the goods, services or infrastructure projects;
- the BBBEE status level of contribution of all bidders;
- the local content percentages of the goods offered (where applicable);
- Total price of  the bids (where practical)?</t>
  </si>
  <si>
    <t>The evaluation committee and adjudication committee should comprise of different members to ensure that a transparent and objective review of the evaluation an award is undertaken. An advisor or a person assisting the evaluation committee may not be a member of a bid adjudication committee. 
Members of evaluation committees may present their reports to the bid adjudication committee and clarify any uncertainties. Such members should not have any voting power on the adjudication committee.</t>
  </si>
  <si>
    <t>Is there no dual membership in the Evaluation and Adjudication Committees and no advisors or persons assisting the evaluation committee members of the adjudication committee?</t>
  </si>
  <si>
    <t>Unfair adjudication process.</t>
  </si>
  <si>
    <t>SCM Reg 26</t>
  </si>
  <si>
    <t>Copies of the appointment of all members of bid committees and signed by the accounting officer should be kept on file.</t>
  </si>
  <si>
    <t xml:space="preserve">After the completion of the feasibility study was a report together with all other relevant documents submitted to the council for a decision, in principle, on whether the municipality should continue with the proposed public-private partnership?
</t>
  </si>
  <si>
    <t xml:space="preserve">After the completion of the feasibility study a report together with all other relevant documents must be submitted to the council for a decision, in principle, on whether the municipality should continue with the proposed public-private partnership
</t>
  </si>
  <si>
    <t>Decisions may be made with inaccurate information</t>
  </si>
  <si>
    <t>Evidence of inviting the local community and other interested persons to submit comments or representations in respect of a proposed public-private partnership should be retained.</t>
  </si>
  <si>
    <t xml:space="preserve">The public may oppose a project </t>
  </si>
  <si>
    <t>Requests for views should be retained  from; provincial and national treasuries and national departments responsible for the service involving the PPP.</t>
  </si>
  <si>
    <t>Disputes may delay the process.</t>
  </si>
  <si>
    <t xml:space="preserve">Evidence should be retained of feasibility studies conducted before the public-private partnership was concluded, to explain the strategic and operational benefits of the public-private partnership for the municipality in terms of its objectives.
</t>
  </si>
  <si>
    <t xml:space="preserve">Strategic and operational benefits may not be evident </t>
  </si>
  <si>
    <t>The feasibility study should describe in specific terms the nature of the private party's role in the public-private partnership.</t>
  </si>
  <si>
    <t>Did the feasibility study describe in specific terms the nature of the private party's role in the public-private partnership?</t>
  </si>
  <si>
    <t>Did the feasibility study describe in specific terms the extent to which this role, both legally and by nature, could be performed by a private party?</t>
  </si>
  <si>
    <t>The feasibility study should describe in specific terms the extent to which this role, both legally and by nature, could be performed by a private party.</t>
  </si>
  <si>
    <t>There may not be evidence that a third party may be capable of performing the role required.</t>
  </si>
  <si>
    <t>The private party's role may not be evident</t>
  </si>
  <si>
    <t>The municipality may not be capable of effectively monitoring, managing and enforcing the agreement.</t>
  </si>
  <si>
    <t xml:space="preserve">Evidence of the municipality's capacity to effectively monitor, manage and enforce the agreement should be explained in the feasibility study. </t>
  </si>
  <si>
    <t xml:space="preserve">Did the feasibility study described in specific terms how the proposed agreement would provide value for money to the municipality?
</t>
  </si>
  <si>
    <t>Did the feasibility study described in specific terms how the proposed agreement would be affordable for the municipality?</t>
  </si>
  <si>
    <t>Did the feasibility study described in specific terms how the proposed agreement would transfer appropriate technical, operational and financial risks to the private party?</t>
  </si>
  <si>
    <t xml:space="preserve">Did the feasibility study described in specific terms how the proposed agreement would impact on the municipality's revenue flows and its current and future budgets?
</t>
  </si>
  <si>
    <t xml:space="preserve">There should be evidence that the feasibility study described in specific terms how the proposed agreement would provide value for money to the municipality.
</t>
  </si>
  <si>
    <t>There should be evidence that the feasibility study described in specific terms how the proposed agreement would be affordable for the municipality</t>
  </si>
  <si>
    <t>There should be evidence that the feasibility study described in specific terms how the proposed agreement would transfer appropriate technical, operational and financial risks to the private party.</t>
  </si>
  <si>
    <t xml:space="preserve">There should be evidence that the feasibility study described in specific terms how the proposed agreement would impact on the municipality's revenue flows and its current and future budgets
</t>
  </si>
  <si>
    <t>The municipality may not be able to afford the PPP.</t>
  </si>
  <si>
    <t>The PPP may not transfer appropriate technical, operational and financial risks to the private party.</t>
  </si>
  <si>
    <t xml:space="preserve">The proposed PPP may not provide value for money to the municipality.
</t>
  </si>
  <si>
    <t>Has no employee of the private party in the public-private partnership been employed as a municipal official who participated in the negotiation of the public-private partnership within the last 3 years?</t>
  </si>
  <si>
    <t>The project may not be finished on time and within cost or quality</t>
  </si>
  <si>
    <t>The agreement may not be valid and binding</t>
  </si>
  <si>
    <t>Copies of PPP agreement signed by the accounting officer should be kept in a safe place.</t>
  </si>
  <si>
    <t xml:space="preserve">A project officer should be appointed for the public-private partnership. </t>
  </si>
  <si>
    <t xml:space="preserve">Evidence that the Project Development Facility at National Treasury was approached to; 
- facilitate partnership arrangements, 
- monitor implementation of the growth and development summit agreements, and 
- establish a framework for investment. </t>
  </si>
  <si>
    <t>No municipal official who participated in the negotiation of the public-private partnership may be employed by public-private partnership within the last 3 years</t>
  </si>
  <si>
    <t>Preferential promises may be made before the agreement is signed.</t>
  </si>
  <si>
    <t>Is the public-private partnership agreement affordable for the municipality?</t>
  </si>
  <si>
    <t xml:space="preserve">Does the public-private partnership agreement describe in specific terms the nature of the private party's role in the public-private partnership?
</t>
  </si>
  <si>
    <t>Does the public-private partnership agreement confer effective powers on the municipality to monitor implementation of, and to assess the private party's performance under, the agreement and to manage &amp; enforce the agreement?</t>
  </si>
  <si>
    <t>Does the public-private partnership agreement impose financial management duties on the private party?</t>
  </si>
  <si>
    <t xml:space="preserve">Does the public-private partnership agreement provide conditions for the termination of the agreement? </t>
  </si>
  <si>
    <t>There should be evidence that the public-private partnership agreement is affordable for the municipality</t>
  </si>
  <si>
    <t xml:space="preserve">The public-private partnership agreement should describe in specific terms the nature of the private party's role in the public-private partnership
</t>
  </si>
  <si>
    <t>The public-private partnership agreement should confer effective powers on the municipality to monitor implementation of, and to assess the private party's performance under, the agreement and to manage &amp; enforce the agreement</t>
  </si>
  <si>
    <t>The public-private partnership agreement should impose financial management duties on the private party</t>
  </si>
  <si>
    <t xml:space="preserve">The public-private partnership agreement should provide conditions for the termination of the agreement </t>
  </si>
  <si>
    <t>Does the public-private partnership agreement reflect evidence of value for money to the municipality?</t>
  </si>
  <si>
    <t>The public-private partnership agreement should reflect evidence of value for money to the municipality</t>
  </si>
  <si>
    <t>The project may not have value for money</t>
  </si>
  <si>
    <t>The project may not be affordable</t>
  </si>
  <si>
    <t>The role of the private party may not be specific</t>
  </si>
  <si>
    <t>The municipality may not have effective powers to monitor and manage the private parties performance.</t>
  </si>
  <si>
    <t>The private party may not effectively manage the financial duties</t>
  </si>
  <si>
    <t>The municipality may not be able to terminate the agreement due to unfavourable conditions</t>
  </si>
  <si>
    <t>Sundry revenue may be inaccurate</t>
  </si>
  <si>
    <t xml:space="preserve">Sundry revenue should be based on realistic future revenue and consideration to past collections </t>
  </si>
  <si>
    <t>Grant revenue for the current and two outer years should agree to gazetted amounts</t>
  </si>
  <si>
    <t>Budgets may not be accurate</t>
  </si>
  <si>
    <t xml:space="preserve">Annual financial statements must be prepared for each financial year which;
(a) fairly presents the state of affairs of the municipality or entity;
(b) its performance against its budget;
(c) its management of:
   (i) revenue,
   (ii) expenditure,
   (iii) assets and liabilities,
   (iv) its business activities,
   (v) its financial results; and
(d) its financial position as at the end of the financial year.  </t>
  </si>
  <si>
    <t xml:space="preserve">Do the notes to the annual financial statements disclose particulars of any material losses and any material irregular or fruitless and wasteful expenditures, including in the case of a municipality, any material unauthorised expenditure, that occurred during the financial year, and 
(i) whether these are recoverable,
(ii) any criminal or disciplinary steps taken 
(iii) any material losses recovered or written off,
</t>
  </si>
  <si>
    <t>Do the notes to the annual financial statements disclose all particulars of non-compliance issues with the MFMA as identified by management?</t>
  </si>
  <si>
    <t>Do the notes to the annual financial statements disclose particulars of any contingent assets and liabilities of the municipality or entity as at the end of the financial year?</t>
  </si>
  <si>
    <t>Do the notes to the annual financial statements disclose a summary of all investments of the municipality or entity as at the end of the financial year?</t>
  </si>
  <si>
    <t>Do the notes to the annual financial statements include the total amounts paid in audit fees, taxes, levies duties and pension and medical aid contributions, and whether any amounts were outstanding as at the end of the financial year?</t>
  </si>
  <si>
    <t>Do the notes to the annual financial statements disclose the  names of all the banks where the account/s is or was held, the type of account and year opening and year end balances; for each bank account held by the municipality or entity during the relevant financial year?</t>
  </si>
  <si>
    <t>Does the asset management strategy inform the IDP and budget?</t>
  </si>
  <si>
    <t>Funding may not be available to support the strategy</t>
  </si>
  <si>
    <t>The asset management strategy should indicate the funding of each approved plan for incorporation in the budget.</t>
  </si>
  <si>
    <t>The SDBIP &amp; budget may not report asset service delivery.</t>
  </si>
  <si>
    <t>Is there evidence that staff have appropriate knowledge of the relevant GRAP standards?</t>
  </si>
  <si>
    <t>Staff may not maintain the records in accordance with the applicable GRAP standards.</t>
  </si>
  <si>
    <t>Staff should have knowledge of and attend regular GRAP training to remain abreast of the GRAP standards.</t>
  </si>
  <si>
    <t>Internal capacity may not be developed.</t>
  </si>
  <si>
    <t xml:space="preserve">Are there adequate technical skills to effectively manage infrastructure assets? </t>
  </si>
  <si>
    <t>Projects may not be delivered on time, on budget, and meet required quality standards.</t>
  </si>
  <si>
    <t>When an asset under constructed (which will have significant separately identifiable parts and varying useful lives), is the supporting documentation in the work-in-progress file prepared so as to support the "component approach" capitalisation of the asset that will be reflected in the asset register?</t>
  </si>
  <si>
    <t xml:space="preserve">After the initial unbundling of assets the "Component Approach" to capitalisation of assets may not continue. </t>
  </si>
  <si>
    <t>Legal and supporting documents should be stored in a secure and fireproof location where access is controlled. Appropriate filing procedures should be implemented and a supervisor should perform regular checks.</t>
  </si>
  <si>
    <t>The Asset manager may not be aware of his/her role. It may not be possible to hold the assets manager accountable for his/her actions.</t>
  </si>
  <si>
    <t>The responsibilities of the Assets Manager should be part of a written system of delegation and incorporated in the job descriptions.</t>
  </si>
  <si>
    <t>An annual verification process to identify redundant assets (or surplus to requirements) in consultation should be in operation with the end user department.</t>
  </si>
  <si>
    <t xml:space="preserve"> Effective management of assets.
Disposing assets at maximum economic benefit.
 Avoiding dishonesty and theft of assets.</t>
  </si>
  <si>
    <t>Assets should be physically tagged and identified as recorded in the asset register.</t>
  </si>
  <si>
    <t>If the Revaluation Model is being used, can the assets' fair value be readily and reliably measured?</t>
  </si>
  <si>
    <t xml:space="preserve">The proposed agreement may not impact on the municipality's revenue flows and its current and future budgets
</t>
  </si>
  <si>
    <t>Exception reports should be available from the financial system, reviewed and investigated to identify where delivery date and invoice date are in different periods, particularly around year end.
Urgent, large and unusual payments in a new financial year should be carefully scrutinised.</t>
  </si>
  <si>
    <t>Experts and user representatives should be invited to attend bid committee meetings and particularly Specification Committees when technical projects are specified, evaluated and awarded.</t>
  </si>
  <si>
    <t>Objections and complaints become costly if not resolved timeously.</t>
  </si>
  <si>
    <t>Does the municipality have a formalised stakeholder relationship &amp; communication structure/committees'/ mechanisms with NT, PT, AG, Sector departments, SALGA, DCOG, LGSETA, Water Boards/authorities, Eskom etc.</t>
  </si>
  <si>
    <t>Does the municipality have approved and documented procedures for the attraction, selection and appointment of personnel?</t>
  </si>
  <si>
    <t xml:space="preserve">Is a competency assessment performed, prior to employment, for all employees at least at managerial level? </t>
  </si>
  <si>
    <t>Is a folder opened for each employee which contains all relevant information:
- copy of job advertisement
- employees application and CV
- copy of short listed candidates
- Signed letter of appointment
- Job description
- Salary and all benefits
and is this folder indefinitely retained and access to the folder restricted to authorised officials?</t>
  </si>
  <si>
    <t xml:space="preserve">Is a folder opened for all appointments and are the following supporting documentation filed;
- Copy of the advertisement of the position;
- A list of all applications received;
- The list of candidates short listed and invited to an interview;  </t>
  </si>
  <si>
    <t>Nepotism and inappropriate appointments may be made.</t>
  </si>
  <si>
    <t>Develop an organogram in liaison with the Human Resource department and obtain the necessary  approval  by council.
An annual review and any structural changes in the strategic review must be recorded in the organogram and approved by council.</t>
  </si>
  <si>
    <r>
      <t xml:space="preserve">The identification &amp; registration process for social support / indigent process should be in line with the approved policy. Ward Councillors and Ward committees will be invaluable in this exercise/ </t>
    </r>
    <r>
      <rPr>
        <sz val="11"/>
        <rFont val="Calibri"/>
        <family val="2"/>
      </rPr>
      <t>configure or interface the billing system with the updated indigent register.</t>
    </r>
  </si>
  <si>
    <t>An adjustment budget must be passed within 60 days after unforeseen and unavoidable expenditure was incurred.</t>
  </si>
  <si>
    <t>Assets acquired may not be appropriately and timeously recorded in the asset register and not be readily identifiable.</t>
  </si>
  <si>
    <t>The fixed assets register (FAR) should always be up to date to ensure that relevant financial information is available and that assets are effectively recorded, controlled, managed and safe-guarded.
Fixed assets should be assigned a unique number (attached to the asset) as soon as possible after receipt of the asset. The person maintaining the FAR should not be involved in ordering or receiving an asset (to ensure separation of duties).</t>
  </si>
  <si>
    <t xml:space="preserve">The number of municipal properties reflected in the assets register, budget return and the valuation roll should agree. </t>
  </si>
  <si>
    <t xml:space="preserve">Does the asset register reflect the asset and any associated corresponding loan and cross referenced to the loan register (where applicable)? </t>
  </si>
  <si>
    <t>Infrastructure assets in in the process of construction may not be classified as assets</t>
  </si>
  <si>
    <t>Are standard forms used to:
- track the movement of assets and is the process complied with
- update the assets register with information in respect of movement of assets?</t>
  </si>
  <si>
    <t>Are lost and stolen assets identified and given effect to in the asset register as lost/stolen?</t>
  </si>
  <si>
    <t>Processes should be in place when receiving assets and during the physical verification to ensure that a capital asset is timeously recognised as an asset and appropriately classified in the financial &amp; asset records.</t>
  </si>
  <si>
    <t>Ensure appropriate classification of the asset (GRAP 17)
Examples:
- A building that is occupied by the municipality for administrative purposes or to supply goods &amp; services;
- housing rented to employees;
- Property held to provide a social service and which also generates incidental cash inflows. 
- Renting out of a building to other parties on an ad hoc basis. (The rental revenue received is incidental to the purpose for which the property is held. Therefore it is treated as PPE and not investment property).</t>
  </si>
  <si>
    <t>Have all Land and Buildings held to earn rentals or held for capital appreciation been recognised as investment property  and valued using the cost model or fair value model?</t>
  </si>
  <si>
    <t xml:space="preserve">At the time of initial measurement were all items of PPE that qualified for recognition as an asset measured either;
(a) At cost, or 
(b) At fair value on the date of acquisition (where an asset was obtained at no cost or for a nominal cost - below market value)
(The initial measurement at fair value of an asset acquired at no cost does not call for the use of, nor does it imply the use of the revaluation model for subsequent measurement)?  
</t>
  </si>
  <si>
    <t>The cost of an item of PPE must be the cash price equivalent at the recognition date and includes all costs necessary to bring the asset to a working condition for its intended use.</t>
  </si>
  <si>
    <t>The review of depreciation method, residual value and useful life of assets should be done each year before year end. Changes should be accounted for as a change in the accounting estimate in accordance with the Standard of GRAP_003; Accounting Policies, Changes in Accounting Estimates and Errors. Consideration of prospective or retrospective treatment should be made.</t>
  </si>
  <si>
    <r>
      <t>Parts should be separately depreciable  ("</t>
    </r>
    <r>
      <rPr>
        <i/>
        <sz val="11"/>
        <color theme="1"/>
        <rFont val="Calibri"/>
        <family val="2"/>
        <scheme val="minor"/>
      </rPr>
      <t>component approach</t>
    </r>
    <r>
      <rPr>
        <sz val="11"/>
        <color theme="1"/>
        <rFont val="Calibri"/>
        <family val="2"/>
        <scheme val="minor"/>
      </rPr>
      <t>") that have:
- A significant (material) value; and
- A useful life that is considerably different to the useful life of the asset as a whole.
In the asset register a component  should be linked to a main asset for reporting purpose, the value of the main asset (including all components) is used.</t>
    </r>
  </si>
  <si>
    <t>The operating system of a computer e.g. Microsoft Windows or Linux, without which the computer cannot operate, is regarded as an integral part of the related hardware and is therefore treated as PPE and capitalised with the unit.</t>
  </si>
  <si>
    <t>Has all major software that is not an integral part of the related hardware (i.e. the hardware can operate without the software) been capitalised as intangible assets?</t>
  </si>
  <si>
    <t>Software that is not an integral part of the related hardware should be capitalised as intangible assets?</t>
  </si>
  <si>
    <r>
      <t xml:space="preserve">If the </t>
    </r>
    <r>
      <rPr>
        <i/>
        <sz val="11"/>
        <color indexed="8"/>
        <rFont val="Calibri"/>
        <family val="2"/>
        <scheme val="minor"/>
      </rPr>
      <t>Revaluation Model</t>
    </r>
    <r>
      <rPr>
        <sz val="11"/>
        <color indexed="8"/>
        <rFont val="Calibri"/>
        <family val="2"/>
        <scheme val="minor"/>
      </rPr>
      <t xml:space="preserve"> is selected subsequent revaluations will be required when the fair value of "revalued assets" differs materially from its carrying amount;
</t>
    </r>
  </si>
  <si>
    <t>There must be an accounting policy disclosing the fact that the Revaluation Model is being used.</t>
  </si>
  <si>
    <t>Where revalued amounts are used, do the financial statements disclose whether an independent valuer was involved?</t>
  </si>
  <si>
    <t>Fixed assets in the financial statements would be incorrectly recorded.</t>
  </si>
  <si>
    <t>Were responses to audit queries and qualifications provided to the auditor on an on-going basis?</t>
  </si>
  <si>
    <t>Responses to audit queries and qualifications should be provided to the auditor on an on-going basis</t>
  </si>
  <si>
    <t>Is the Debtor impairment &amp; write off carried out regularly, independently of those directly responsible for debtor management?</t>
  </si>
  <si>
    <t>Debtors impairment should be done on an on-going basis but at least before year end.</t>
  </si>
  <si>
    <t>A municipality must, before the date of valuation, designate a person as municipal valuer and if a person in private practice is appointed it must follow an open, competitive and transparent process and designate the successful bidder as its municipal valuer by way of a written contract setting out the terms and conditions of the designation. The contract should be signed by both the municipality and the valuer.</t>
  </si>
  <si>
    <t>If the official procurement processes established by a policy were not followed, were they:
- in an emergency, or
- if such goods or services were produced or available from a single provider, or 
- for the acquisition of special works of art or historical objects where specifications are difficult to compile, or
- acquisition of animals for zoos, or
- in any other exceptional case where it is impractical or impossible to follow the official procurement processes?</t>
  </si>
  <si>
    <t xml:space="preserve">Are comprehensive and regular checks done to ensure that the following are not on the indigent register:
- Employees of provincial or national departments residing in the area, or
- employees of neighbouring municipalities (including District municipality or visa versa)? </t>
  </si>
  <si>
    <t>In respect of the free disposal of any computer equipment, has the provincial department of education been approached to ascertain whether any of the local schools requires such equipment?</t>
  </si>
  <si>
    <t>Service providers tax matters may not be in order subsequent to producing a tax clearance certificate.</t>
  </si>
  <si>
    <t>Final checks with SARS on the tax status of service providers for material, multi-year, high profile bids or before finalising retention fees  should be carried out.</t>
  </si>
  <si>
    <t xml:space="preserve">Deviation of procurement process may not be controlled </t>
  </si>
  <si>
    <t>The policy should state the procurement processes to be followed in the case of emergencies, exceptional cases or where it is impractical or impossible to follow the official procurement processes.</t>
  </si>
  <si>
    <t>The SCM policy should state the procurement processes to be followed if goods and services may be procured under a contract secured by another organ of state.</t>
  </si>
  <si>
    <t>Goods and services may not be validly procured</t>
  </si>
  <si>
    <t>Government employees may be claiming indigent status</t>
  </si>
  <si>
    <t>Does the person responsible for ensuring that all data on computer equipment has been permanently deleted prior to disposal, sign a form that is filed?</t>
  </si>
  <si>
    <t xml:space="preserve">Confidential information may be leaked to inappropriate persons.  </t>
  </si>
  <si>
    <t xml:space="preserve">Local schools in need of computer equipment may not receive the computer equipment  </t>
  </si>
  <si>
    <t>The approval from the National Conventional Arms Control Committee for the sale or donation of firearms should be filed with the asset disposal forms.</t>
  </si>
  <si>
    <t xml:space="preserve">Correspondence to the provincial department of education to ascertain whether any of the local schools required any computer equipment prior to disposal should be filed with the asset disposal forms. </t>
  </si>
  <si>
    <t>The person responsible for ensuring that all data on computer equipment has been permanently deleted prior to disposal should sign a form that should be filed with the asset disposal forms.</t>
  </si>
  <si>
    <t>Has approval been obtained from the National Conventional Arms Control Committee for any sale or donation of firearms?</t>
  </si>
  <si>
    <t>The sale or donation of firearms may be illegal</t>
  </si>
  <si>
    <t>Is any sale or letting of immovable property at market related value (or rental) except when the public interest or plight of the poor demands otherwise?</t>
  </si>
  <si>
    <t>Proof should be retained of market related values (or rentals) obtained prior to the disposal of immovable property or evidence that the public interest or plight of the poor demanded otherwise.</t>
  </si>
  <si>
    <t>Immovable property may be disposed of below market related prices</t>
  </si>
  <si>
    <t>Are movable assets disposed at the most advantageous position for the municipality (at market-related value or by way of price quotations; competitive bids; or auction)?</t>
  </si>
  <si>
    <t>The sale of movable assets may be abused.</t>
  </si>
  <si>
    <t>Evidence should be retained that movable assets were disposed of at the most advantageous position for the municipality.</t>
  </si>
  <si>
    <t>Does the Head of Risk / Chief Risk Officer record all obsolete; redundant; lost and stolen stock in a stock register?</t>
  </si>
  <si>
    <t>All obsolete, redundant, lost and stolen stock should be recorded in a stock register, checked and signed by the Head of Risk.</t>
  </si>
  <si>
    <t xml:space="preserve">Stock may be incorrectly stated as obsolete, redundant, lost and stolen stock </t>
  </si>
  <si>
    <t>Have the asset reference numbers for all disposals been recorded on the asset disposal forms and the appropriate instructions submitted to the person responsible for updating the asset register?</t>
  </si>
  <si>
    <t>The asset register may not be reliable</t>
  </si>
  <si>
    <t>Asset reference numbers should be recorded on all asset disposal forms and a copy submitted to the person updating the asset register.</t>
  </si>
  <si>
    <t xml:space="preserve">The indigent register should be regularly checked to ensure that no government employees from all spheres of government are on the register.  </t>
  </si>
  <si>
    <t>MFMA Reg 36</t>
  </si>
  <si>
    <t>MFMA Reg 32</t>
  </si>
  <si>
    <t>AFS functions may only be addressed at year end.</t>
  </si>
  <si>
    <t>The CFO should take an active role managing the AFS and the submission to the Auditor-General.</t>
  </si>
  <si>
    <t>Is Internal Audit (IA) defined in the approved IA Charter?</t>
  </si>
  <si>
    <t>Are roles and responsibilities of Internal Audit Activity (IAA) consistent with the requirements of the MFMA Sec 165?</t>
  </si>
  <si>
    <t>Does IA Charter define nature of assurance and consulting services provided to the municipality?</t>
  </si>
  <si>
    <t>Does the IAA render advisory/consulting services to management?</t>
  </si>
  <si>
    <t>Does IAA conduct performance audits?</t>
  </si>
  <si>
    <t>Does IAA understand all applicable legislation and prescripts pertaining to the Municipality?</t>
  </si>
  <si>
    <t>Is IAA’s staff evaluated after each audit engagement?</t>
  </si>
  <si>
    <t>Does IAA have people with necessary competencies and relevant skills to carry out the work of the IAA?</t>
  </si>
  <si>
    <t>Does IAA have staffing and recruitment policies that will ensure that only competent; qualified; experienced and skilled people are recruited?</t>
  </si>
  <si>
    <t>Does senior management exhibit commitment to provide suitable financial resources for individual professional development of the IAA staff?</t>
  </si>
  <si>
    <t>Is there a process that IAA uses to address the gap between existing resource levels and the required/desired competencies to meet the proposed audit work plans?</t>
  </si>
  <si>
    <t>Does the IAA ensure that staff members are properly equipped with relevant skills which will promote team work and competency?</t>
  </si>
  <si>
    <t>Are there proper pay classifications for the various positions?</t>
  </si>
  <si>
    <t>Does the IAA have a personal training and development plan for each auditor?</t>
  </si>
  <si>
    <t>Is the training budget of IAA sufficient?</t>
  </si>
  <si>
    <t>Does the IAA receive training on topics such as teamwork &amp; team leadership, effective communication and relationship building?</t>
  </si>
  <si>
    <t>Does IAA staff participate in training opportunities?</t>
  </si>
  <si>
    <t>Does IAA have an audit manual?</t>
  </si>
  <si>
    <t>Does IAA structure allow for proper supervision to take place?</t>
  </si>
  <si>
    <t>Is there supervision taking place over the work of IAA?</t>
  </si>
  <si>
    <t>Are audits conducted in line with the established/set methodologies?</t>
  </si>
  <si>
    <t>Is there a commitment to comply with charter/standards?</t>
  </si>
  <si>
    <t>Does IAA have a quality assurance and improvement program (QAIP)?</t>
  </si>
  <si>
    <t>Does IAA staff uphold the principles of Ethical Conduct as enshrined in the Institute of Internal Auditors (IIA) Code of Ethics?</t>
  </si>
  <si>
    <t>Did the CAE identified all auditable entities in the municipality and documented the audit universe?</t>
  </si>
  <si>
    <t>Did the CAE identify the audit engagements to be included in the plan and other services the IAA will provide the municipality?</t>
  </si>
  <si>
    <t>Does the IA Charter recognise the mandatory nature of the definition of IA, the code of ethics and the standards?</t>
  </si>
  <si>
    <t>Does the CAE compare the audit and service plan with municipality's goals and objectives to ensure that both are aligned?</t>
  </si>
  <si>
    <t xml:space="preserve">Is senior management consulted or do they contributes to the development of IA plans? </t>
  </si>
  <si>
    <t>Is the budget of the IAA under the control of the CAE?</t>
  </si>
  <si>
    <t>Does IAA staff sign performance agreements?</t>
  </si>
  <si>
    <t>Does IAA have an Annual Plan that outlines the established objectives and activities?</t>
  </si>
  <si>
    <t>Is IAA properly resourced?</t>
  </si>
  <si>
    <t>Does IAA derive value for money from expenditure items with the largest amount?</t>
  </si>
  <si>
    <t>Does IAA report progress against the plan at AC meetings?</t>
  </si>
  <si>
    <t>Does IAA work together with other assurance providers within the municipality?</t>
  </si>
  <si>
    <t>Does management attend AC meetings?</t>
  </si>
  <si>
    <t>Are regular scheduled meetings held between the CAE and the AO?</t>
  </si>
  <si>
    <t>Does the CAE foster collaboration and trust between internal auditors and management on relevant internal audit and municipal issues?</t>
  </si>
  <si>
    <t>Does IAA participate on key and critical management committees?</t>
  </si>
  <si>
    <t>Does management consider CAE to be a valued member of the management team?</t>
  </si>
  <si>
    <t>Does CAE participate at key management events (committees, forums) and receive all relevant management-related communications?</t>
  </si>
  <si>
    <t>Does IIA work closely with management to understand municipality's current and future strategic directions?</t>
  </si>
  <si>
    <t>Does the CAE contribute as part of the management team and advise on emerging business and strategic issues?</t>
  </si>
  <si>
    <t>Does IAA have an approved structure?</t>
  </si>
  <si>
    <t>Does IAA have an approved IA Charter?</t>
  </si>
  <si>
    <t>Has the Municipality established an IAA?</t>
  </si>
  <si>
    <t>Does the appropriate level of management assess the effectiveness of IAA on a regular basis (at least twice per annum)?</t>
  </si>
  <si>
    <t>Does the CAE report directly to the AO administratively?</t>
  </si>
  <si>
    <t>Does the CAE report directly to the AC functionally?</t>
  </si>
  <si>
    <t>Does IAA charter and structure set out reporting lines of IAA?</t>
  </si>
  <si>
    <t>Does IAA have unrestricted access to the municipality’s documents, information, assets and people it requires to carry out its work?</t>
  </si>
  <si>
    <t>Does the AC ensure IAA budget is controlled within the IAA?</t>
  </si>
  <si>
    <t>Does the AC ensure IAA’s budget is tied to the risk-based plan?</t>
  </si>
  <si>
    <t>Do AC members attend and participate in AC meetings?</t>
  </si>
  <si>
    <t>Does AC have direct access to Municipal Council and external auditors?</t>
  </si>
  <si>
    <t>Does IAA have direct access to Municipal Council and external auditors?</t>
  </si>
  <si>
    <t>Does IAA meet separately with AC and external auditors?</t>
  </si>
  <si>
    <t>Is IA charter reviewed and approved annually?</t>
  </si>
  <si>
    <t>Does IAA staff know and understand that they can report directly to AC if any governance issues are not appropriately addressed by the CAE?</t>
  </si>
  <si>
    <t>Has Municipal Council approved the AC charter?</t>
  </si>
  <si>
    <t>Does AC act independently and in accordance with the requirements of the MFMA?</t>
  </si>
  <si>
    <t xml:space="preserve">Internal Audit should be defined in an Internal Audit Charter approved and signed by the Audit Committee. </t>
  </si>
  <si>
    <t>Internal audit may not function as required by the Audit Committee</t>
  </si>
  <si>
    <t xml:space="preserve">Internal audit roles and responsibilities may not be appropriate.  </t>
  </si>
  <si>
    <t xml:space="preserve">Internal Audit roles and responsibilities should be consistent with MFMA S165 requirements.  </t>
  </si>
  <si>
    <t>The nature of assurance and consulting services should be defined in the Internal audit Charter.</t>
  </si>
  <si>
    <t>Assurance and consulting services may become too onerous.</t>
  </si>
  <si>
    <t>Performance information may not be accurate.</t>
  </si>
  <si>
    <t>Internal Audit should share knowledge on best practice business processes with managers.</t>
  </si>
  <si>
    <t>Internal Audit may become too involved with management functions.</t>
  </si>
  <si>
    <t>The Internal Audit unit may not understand all applicable legislation and prescripts pertaining to the municipality.</t>
  </si>
  <si>
    <t>IAA staff may not be performing</t>
  </si>
  <si>
    <t>IAA should have people with necessary competencies and relevant skills to carry out the work of the IAA</t>
  </si>
  <si>
    <t>IAA staff may not have the competencies to perform the requisite functions.</t>
  </si>
  <si>
    <t>IAA should have staffing and recruitment policies that will ensure that only competent; qualified; experienced and skilled people are recruited</t>
  </si>
  <si>
    <t>IAA staff that do not have the requisite competencies, qualifications, experience and skills may be recruited.</t>
  </si>
  <si>
    <t>IAA staff may not develop appropriately.</t>
  </si>
  <si>
    <t>Senior management should provide suitable financial resources for individual professional development of the IAA staff</t>
  </si>
  <si>
    <t>People Management</t>
  </si>
  <si>
    <t>Services and roles</t>
  </si>
  <si>
    <t>Professional Practices</t>
  </si>
  <si>
    <t>Performance Management &amp; Accountability</t>
  </si>
  <si>
    <t>Organisational relationships &amp; culture</t>
  </si>
  <si>
    <t>Governance structures</t>
  </si>
  <si>
    <t xml:space="preserve">Does CAE have open communications directly to the Chair of the AC without any interference whatsoever from AO or management? </t>
  </si>
  <si>
    <t xml:space="preserve">Did the CAE develop a standard methodology, procedures and tools to be used by the IAA for planning, performing and reporting on the results of the audit engagement, including working paper guidelines? </t>
  </si>
  <si>
    <t xml:space="preserve">Does IAA have a Quality Assurance process, including a supervisory review and sign-off of working papers? </t>
  </si>
  <si>
    <t xml:space="preserve">Are all IA policies, processes, procedures and methodology documented? </t>
  </si>
  <si>
    <t xml:space="preserve">Is there policies, practices and procedures in place that contribute to the continuous improvement of the IAA? </t>
  </si>
  <si>
    <t xml:space="preserve">Does IAA have an audit methodology to be used for planning, performing and reporting on the audit results engagement, including working paper guidelines? </t>
  </si>
  <si>
    <t xml:space="preserve">Does the IAA have a risk based IA plan which is periodically reviewed? </t>
  </si>
  <si>
    <t xml:space="preserve">Are the results of QAIP reported to AC? </t>
  </si>
  <si>
    <t xml:space="preserve">Does IAA do self-assessment? </t>
  </si>
  <si>
    <t xml:space="preserve">Does IAA have client satisfaction surveys in place? </t>
  </si>
  <si>
    <t xml:space="preserve">Does the CAE have a formal IA planning process? </t>
  </si>
  <si>
    <t>IAA may never achieve the required competencies to meet the proposed audit work plans.</t>
  </si>
  <si>
    <t>The IAA should have a three year rolling budget to address the gap between existing resource levels and the required/desired competencies to meet the proposed audit work plans.</t>
  </si>
  <si>
    <t>The IAA ensure that staff members are properly equipped with relevant skills which will promote team work and competency</t>
  </si>
  <si>
    <t>The head of Internal audit should check the quarterly Performance audits.</t>
  </si>
  <si>
    <t>Staff appointed to IAA should understand all applicable legislation and prescripts pertaining to Municipalities.</t>
  </si>
  <si>
    <t>The head of Internal audit should liaise with HR to ensure that there are proper pay classifications for all positions.</t>
  </si>
  <si>
    <t>Staff can become demotivated</t>
  </si>
  <si>
    <t>The head of Internal Audit should check that each IAA member has a personal training and development plan.</t>
  </si>
  <si>
    <t>The head of Internal Audit should ensure each year that adequate training is budgeted.</t>
  </si>
  <si>
    <t>IAA staff may not be able to communicate nor work in a team effectively.</t>
  </si>
  <si>
    <t>The head of IAA should budget for and ensure the staff receive training on teamwork &amp; team leadership, effective communication and relationship building.</t>
  </si>
  <si>
    <t xml:space="preserve">The head of Internal audit should ensure that adequate budget for IAA is requested.  </t>
  </si>
  <si>
    <t>IAA staff skills may not develop.</t>
  </si>
  <si>
    <t>The head of IAA should ensure that a IAA manual is drafted</t>
  </si>
  <si>
    <t>IAA may not function as expected.</t>
  </si>
  <si>
    <t>The head of IAA should ensure that all work is properly supervised.</t>
  </si>
  <si>
    <t>Staff may not function effectively</t>
  </si>
  <si>
    <t>IAA may not function effectively</t>
  </si>
  <si>
    <t>The Audit Committee and municipal manager should supervise the work of the IAA</t>
  </si>
  <si>
    <t>the Head of Internal Audit should ensure that audits are conducted in line with set methodologies.</t>
  </si>
  <si>
    <t>Accepted audit methodologies may not be used.</t>
  </si>
  <si>
    <t>Charters and standards may be meaningless</t>
  </si>
  <si>
    <t>The Audit Committee and municipal manager should perform random checks to ensure that charters and standards are followed.</t>
  </si>
  <si>
    <t>The head of Internal audit should ensure that a quality assurance improvement program (QAIP) is in place.</t>
  </si>
  <si>
    <t>The quality of IAA work may be compromised</t>
  </si>
  <si>
    <t>The head of IAA should ensure that client satisfaction surveys are performed at least annually.</t>
  </si>
  <si>
    <t>IAA may not be aware of deficiencies in the work undertaken.</t>
  </si>
  <si>
    <t>The head of IAA should ensure self assessments are undertaken.</t>
  </si>
  <si>
    <t>Weakness in the quality of IAA work may not be identified.</t>
  </si>
  <si>
    <t>The head of IAA should submit the results of QAIP to the Audit Committee.</t>
  </si>
  <si>
    <t>The Audit Committee may not be aware of the QAIP outcomes.</t>
  </si>
  <si>
    <t>The head of IAA should ensure that a risk based audit plan is drafted and reviewed annually.</t>
  </si>
  <si>
    <t>Audit plans may not be based on appropriate risks.</t>
  </si>
  <si>
    <t xml:space="preserve">The head of IAA should ensure that an audit methodology is used for planning, performing and reporting on the audit results engagement, including working paper guidelines </t>
  </si>
  <si>
    <t xml:space="preserve">The quality of IAA work may be compromised </t>
  </si>
  <si>
    <t xml:space="preserve">The head of IAA should ensure that there are policies, practices and procedures in place that contribute to the continuous improvement of the IAA </t>
  </si>
  <si>
    <t>The head of IAA should encourage principles of Ethical Conduct as enshrined in the Institute of Internal Auditors (IIA) Code of Ethics</t>
  </si>
  <si>
    <t>The CAE should identify all auditable entities in the municipality and document the audit universe.</t>
  </si>
  <si>
    <t>Entities may not be audited.</t>
  </si>
  <si>
    <t>The CAE should determine and document the time period to be covered by the annual, multiyear (or combination) plan</t>
  </si>
  <si>
    <t>IAA may not cover all areas within the year</t>
  </si>
  <si>
    <t>The CAE should identify and document the audit engagements to be included in the plan and other services the IAA will provide the municipality.</t>
  </si>
  <si>
    <t>IAA may not perform the work expected of them</t>
  </si>
  <si>
    <t xml:space="preserve">The CAE should document the formal IA planning process </t>
  </si>
  <si>
    <t>The IA process may not be adequate</t>
  </si>
  <si>
    <t xml:space="preserve">The head of IAA should ensure all IA policies, processes, procedures and methodologies are documented. </t>
  </si>
  <si>
    <t xml:space="preserve">Policies, processes, procedures and methodologies may not be followed. </t>
  </si>
  <si>
    <t>The head of IA should ensure that the IA Charter recognises the definition of IA, the code of ethics and the standards.</t>
  </si>
  <si>
    <t>IA, the code of ethics and standards may not be followed</t>
  </si>
  <si>
    <t xml:space="preserve">The head of IAA should have a Quality Assurance process, including a supervisory review and sign-off of working papers. </t>
  </si>
  <si>
    <t>The quality of IAA may be compromised.</t>
  </si>
  <si>
    <t xml:space="preserve">The CAE should develop a standard methodology, procedures and tools to be used by the IAA for planning, performing and reporting on the results of the audit engagement, including working paper guidelines. </t>
  </si>
  <si>
    <t>The IAA may not be contributing to the goals and objectives of the municipality.</t>
  </si>
  <si>
    <t>The CAE should compare the audit and service plan with municipality's goals and objectives to ensure that both are aligned.</t>
  </si>
  <si>
    <t xml:space="preserve">The head of IAA should ensure that senior management are consulted to contribute to the development of IA plans. </t>
  </si>
  <si>
    <t>The head of IAA should control the IAA budget.</t>
  </si>
  <si>
    <t>The IAA budget may not be realistic nor controllable</t>
  </si>
  <si>
    <t>Does IAA's budget include infrastructure costs (accommodation, salaries, etc.); capex; training and development; IIA subscriptions; and Quality Assurance Review?</t>
  </si>
  <si>
    <t>Does management/CAE regularly liaise with the AG to share plans, and co-ordinate the work of the IAA with that of the AG?</t>
  </si>
  <si>
    <t>Is their a formal communication strategy with AG (e.g. attendance at ACs' and presentations on AG audit strategy and key risks)?</t>
  </si>
  <si>
    <t xml:space="preserve">Is the AC charter reviewed annually by the AC, with any amendments approved by the Municipal Council? </t>
  </si>
  <si>
    <t>Staff may not develop.</t>
  </si>
  <si>
    <t>There may not be continuous improvement in the IAA</t>
  </si>
  <si>
    <t>IAA ethical conduct may not be acceptable</t>
  </si>
  <si>
    <t>Did the CAE determine the time period to be covered by the plan (i.e. annual, multiyear or combination)?</t>
  </si>
  <si>
    <t xml:space="preserve">Important IA work may be omitted. </t>
  </si>
  <si>
    <t>The head of IAA should ensure that the IAA's budget includes infrastructure costs (accommodation, salaries, etc.); capex; training and development; IIA subscriptions; and Quality Assurance Reviews.</t>
  </si>
  <si>
    <t>The Head of IAA should ensure that all IAA staff sign performance agreements</t>
  </si>
  <si>
    <t>IAA may not be held accountable for non-performance.</t>
  </si>
  <si>
    <t>The head of IAA should ensure that IAA have an Annual Plan that outlines the established objectives and activities</t>
  </si>
  <si>
    <t>IAA may not be planning to audits according to established objectives and activities.</t>
  </si>
  <si>
    <t>The head of IAA with the assistance of the Audit Committee should ensure that IAA is properly resourced</t>
  </si>
  <si>
    <t>IAA may not be able to operate optimally</t>
  </si>
  <si>
    <t>The IAA budget may not be adequate to perform a reasonable function.</t>
  </si>
  <si>
    <t>IAA should ensure large value expenditure items are included in all audits.</t>
  </si>
  <si>
    <t>Value for money audits may be excluded</t>
  </si>
  <si>
    <t>The head of IAA should report progress against the plan at AC meetings</t>
  </si>
  <si>
    <t>The Audit Committee may not be aware of IAA progress against the plan.</t>
  </si>
  <si>
    <t>IAA should work together with other assurance providers within the municipality</t>
  </si>
  <si>
    <t>Assurance work may be duplicated</t>
  </si>
  <si>
    <t>Management should attend AC meetings</t>
  </si>
  <si>
    <t>Management may not be aware of audit issues.</t>
  </si>
  <si>
    <t>The head of IAA should schedule regular meetings with the accounting officer and formal minutes should be signed.</t>
  </si>
  <si>
    <t>The accounting officer may not be aware of IAA audit outcomes</t>
  </si>
  <si>
    <t>The CAE should facilitate collaboration and trust between internal auditors and management on relevant internal audit and municipal issues.</t>
  </si>
  <si>
    <t>There may not be trust between internal auditors and management on relevant internal audit and municipal issues.</t>
  </si>
  <si>
    <t>The head of IAA should ensure that IAA participates on key and critical management committees.</t>
  </si>
  <si>
    <t>IAA may not be aware of key issues.</t>
  </si>
  <si>
    <t>The head of IAA should earn the respect of management to ensure that that s/he is a valued member of the management team</t>
  </si>
  <si>
    <t>The head of IAA may not be seen as a valued member of the management team.</t>
  </si>
  <si>
    <t>The CAE should participate at key management events (committees, forums) and receive all relevant management-related communications.</t>
  </si>
  <si>
    <t>The head of IAA may not be aware of key issues.</t>
  </si>
  <si>
    <t>The head of IAA should work closely with management to understand municipality's current and future strategic directions</t>
  </si>
  <si>
    <t>IAA may not understand the municipality's objectives.</t>
  </si>
  <si>
    <t>The head of IAA should regularly liaise with the AG to share plans, and co-ordinate the work of the IAA with that of the AG</t>
  </si>
  <si>
    <t>The Auditor-General may not place reliance on the work of the IAA.</t>
  </si>
  <si>
    <t>The CAE should contribute as part of the management team and advise on emerging business and strategic issues.</t>
  </si>
  <si>
    <t>The head of IAA may not be aware of emerging business and strategic issues.</t>
  </si>
  <si>
    <t>The head of IAA should establish a formal communication strategy with Auditor-General and attend Audit Committee meetings and Auditor-General presentations on audit strategy and key risks</t>
  </si>
  <si>
    <t>There may be a break down in communication between the IAA and the Auditor-General</t>
  </si>
  <si>
    <t>The head of IAA shouldensure that the IAA has an approved structure</t>
  </si>
  <si>
    <t>The IAA may not be correctly structured</t>
  </si>
  <si>
    <t>The head of IAA should ensure that IAA has an approved IA Charter approved by the Audit Committee</t>
  </si>
  <si>
    <t>IAA may not be guided by an approved charter</t>
  </si>
  <si>
    <t>The Municipality should establish an IAA</t>
  </si>
  <si>
    <t xml:space="preserve">There may not be an internal assurance that risks are mitigated and the that corporate governace is effective. </t>
  </si>
  <si>
    <t>Management should assess the effectiveness of IAA at least twice per annum</t>
  </si>
  <si>
    <t>Management may not see IAA as being effective</t>
  </si>
  <si>
    <t>IAA may not be independent</t>
  </si>
  <si>
    <t>The CAE should report directly to the AO administratively.</t>
  </si>
  <si>
    <t>Were the IDP &amp; budget related policies (as per the regulations) reviewed and any amendments tabled and adopted before the date outlined by the mayor as per the "key deadlines" tabled by the mayor?</t>
  </si>
  <si>
    <t xml:space="preserve">Immediately after the annual budget was tabled in council, were printed and electronic formats of the annual budget, supporting documentation as tabled in council and the draft SDBIP submitted to national and provincial treasury and any other organ of state requesting the documents? </t>
  </si>
  <si>
    <t>Have all departments taken ownership of their (sub) risk registers?</t>
  </si>
  <si>
    <t>MFMA s65(2)(f), s173(1)(a)(i) and Circular 49</t>
  </si>
  <si>
    <t>Is there a management, accounting and information system which;
-  Recognises expenditure when it is incurred (and not only when paid);
-  Accounts for creditors of the municipality; and
-Accounts for payments made by the municipality?</t>
  </si>
  <si>
    <t>Is there fair, efficient, effective and transparent supervision and management of staff in the municipality?</t>
  </si>
  <si>
    <t>The CAE should report directly to the AC functionally</t>
  </si>
  <si>
    <t>Reporting lines may not be clear</t>
  </si>
  <si>
    <t>There should be an IAA charter and structure that details reporting lines of the IAA</t>
  </si>
  <si>
    <t>The Audit Committee and accounting officer should ensure that IAA has unrestricted access to documents, information, assets and people it requires to carry out its work.</t>
  </si>
  <si>
    <t>The head of IAA should control the IAA budget with the assistance of the Audit Committee.</t>
  </si>
  <si>
    <t>The IAA budget may not be effectively managed</t>
  </si>
  <si>
    <t xml:space="preserve">The Audit Committee should ensure that the IAA’s budget is tied to the risk-based plan </t>
  </si>
  <si>
    <t>The IAA may not be tied to the risk-based plan</t>
  </si>
  <si>
    <t>A record of Audit Committee members attending Audit Committee meetings should be reported in the annual financial statements</t>
  </si>
  <si>
    <t xml:space="preserve">The Audit Committee members may not be performing the function required of them. </t>
  </si>
  <si>
    <t>The mayor should ensure that the Audit Committee reports at least quarterly to council and meets with the external auditors</t>
  </si>
  <si>
    <t xml:space="preserve">Audit Committee members may not be allowed to perform the governance role that they are supposed to perform </t>
  </si>
  <si>
    <t>The head of IAA should meet separately with the Audit Committee and external auditors</t>
  </si>
  <si>
    <t>The independence of IAA may be compromised</t>
  </si>
  <si>
    <t>The head of Internal Audit Charter should be reviewed reviewed and approved annually</t>
  </si>
  <si>
    <t>The Internal Audit Charter may not be relevant</t>
  </si>
  <si>
    <t xml:space="preserve">The Audit Committee should ensure that the head of Internal audit has open communication directly to the Chair of the Audit Committee without any interference whatsoever from the Accounting Officer or management </t>
  </si>
  <si>
    <t>The Audit Committee should ensure that IAA staff may report directly to the Audit Committee if any governance issues are not appropriately addressed by the head of Internal Audit.</t>
  </si>
  <si>
    <t>The council resolution number approving the Audit Committee Charter should be recorded on the charter.</t>
  </si>
  <si>
    <t>The Audit Committee may not be functioning according to council's expectations</t>
  </si>
  <si>
    <t>The Audit Committee Charter should be reviewed annually by the Audit Committee and council should approve any amendments.</t>
  </si>
  <si>
    <t>The Audit Committee Charter may not be relevant.</t>
  </si>
  <si>
    <t>The Audit Committee should be an independent advisory body to council, political office bearers, the accounting officer, and management and staff .</t>
  </si>
  <si>
    <t>MFMA S166</t>
  </si>
  <si>
    <t xml:space="preserve">Capital requirements to provide for assets to cater for growth and the provision of associated services should be addressed in strategic plans and budgets. </t>
  </si>
  <si>
    <t xml:space="preserve">Is the period of all loans associated with the acquisition of major assets shorter than or equal to the life of the assets they are used to acquire? </t>
  </si>
  <si>
    <t>Is expenditure associated with capital grants monitored to ensure effective and timeous implementation ?</t>
  </si>
  <si>
    <t>Time and funds directed to assets not required/not effective. Inability to generate revenue from asset disposals.</t>
  </si>
  <si>
    <t>Unjustifiable rates charges and associate inability to collect.
Court action and boycotts</t>
  </si>
  <si>
    <t>Does the municipality correctly follow the specified process of community participation prior to adopting its Rates Policy by giving at least 30 days notice:
- Displaying the draft rates policy at the head office, satellite offices and libraries,
- Loading the draft rates policy on the municipality's website,
- Advertising in the local media that the draft rates policy is to be submitted to council and where the policy is available for scrutiny,
- Inviting the community to submit inputs and representations?</t>
  </si>
  <si>
    <t>Lack of understanding and effective communication may delay effective implementation and result in a dissatisfied community at a later stage.</t>
  </si>
  <si>
    <t>The community should be notified and invited to submit inputs and representations to the draft Rates Policy, at least 30 days notice by:
- Displaying the draft rates policy at the head office, satellite offices and libraries,
- Loading the draft rates policy on the municipality's website,
- Advertising in the local media that the draft rates policy is to be submitted to council and where the policy is available for scrutiny,
- Inviting the community to submit inputs and representations.</t>
  </si>
  <si>
    <t>Lack of availability of required information.</t>
  </si>
  <si>
    <t>There may be differences between the Valuation Roll and the financial system with properties being incorrectly billed or excluded from billing.</t>
  </si>
  <si>
    <t xml:space="preserve">Is the assessment rate debtors ledger reconciled to the listing of the general ledger votes?
(The Valuation Roll, per category multiplied by the various rates, less the Rebates and Discounts) </t>
  </si>
  <si>
    <t xml:space="preserve">An official should be assigned the responsibility to check (generally each month) that the Deeds Office information agrees to the information on the financial system. 
A "bulk deeds search" should be conducted periodically and owners information matched (Title Deed number, Owners name, ID number and market value). </t>
  </si>
  <si>
    <t>Data on the financial system may not be updated when property is transferred.</t>
  </si>
  <si>
    <t xml:space="preserve">An independent person, preferably a supervisor, should ensure that the financial system data is systematically updated for property transfers and agreed to the Deeds Office data associated debtors accounts opened. </t>
  </si>
  <si>
    <t xml:space="preserve">Is provision and associated planning made for the need to value properties within the municipal area on a basis to ensure that rateable values do not prevail for longer than 4 years (General Valuation)? </t>
  </si>
  <si>
    <t>Revenue could be lost if valuations are not revalued in terms of requirements.</t>
  </si>
  <si>
    <t>If an outside contractor is appointed as a valuer, is the appointment committed to a written contract which comprehensively sets out all the terms and conditions to ensure that procedures align with the requirements of the Act?</t>
  </si>
  <si>
    <t>Loss of potential income if a valuer does not perform appropriate &amp; complete valuations.</t>
  </si>
  <si>
    <t>Lack of effective notification could impact negatively on implementation.</t>
  </si>
  <si>
    <t>An incorrectly constituted Appeal Board could cause substantial delays in the process.</t>
  </si>
  <si>
    <t>Is there a policy for bulk contributions for any "change in land use" which will have a future impact on services?</t>
  </si>
  <si>
    <t>Is a plan number issued only after the receipt of payment of the required fees?</t>
  </si>
  <si>
    <t xml:space="preserve">Debt collection aids may not be effectively utilised. </t>
  </si>
  <si>
    <t>No plans should be accepted without the receipt issued by Finance for the payment of the required fees.</t>
  </si>
  <si>
    <t>There may not be a control of applications approved to ensure they are submitted to Finance.</t>
  </si>
  <si>
    <t xml:space="preserve">The Finance department may not be aware of any change in status of property, which may lead to a loss of revenue. </t>
  </si>
  <si>
    <t xml:space="preserve"> Are there documented procedures and adequate audit trail to regulate actions following the receipt of pre-numbered documentation received from the Technical Department relating to "Meter Installations" to;
- update the information on the financial system,
- check that the meter reading route maps are updated,
- check that all other services are correctly recorded,
- check that the property is correctly categorised, and 
- check each month for any missing pre-numbered "Meter Reading Advices" / "Works Order"?</t>
  </si>
  <si>
    <t>Is a monthly reconciliation undertaken between the number of meters on the pre-paid system and the financial system and are differences investigated and addressed?</t>
  </si>
  <si>
    <t>No consumer agreement may exist and therefore associated services  (refuse, sewerage, basic electricity levy etc.) may not be billed.</t>
  </si>
  <si>
    <t>No new prepaid meters should be installed without a signed consumer agreement (retained by Finance).
Preferably monthly, a reconciliation should be done between the number of meters on the pre-paid system and the financial system.</t>
  </si>
  <si>
    <t>Are there internal controls to ensure that all "Occupation Certificates" are submitted to the finance department and to the valuers and that the owner is charged rates from the issue date of the Occupation Certificate?</t>
  </si>
  <si>
    <t>The municipality's Engineering department must submit copies of all issued Occupation Certificates to the Finance Department to update the Valuation Roll. Preferably a system generated monthly summary should be submitted by the Engineering department to the Finance department to ensure all Occupation certificates are received on a monthly basis.</t>
  </si>
  <si>
    <t>Services and taxes may not be charged.</t>
  </si>
  <si>
    <t>Regular checks should be performed to ensure all properties and services on the GIS are also on the Financial system to ensure comprehensive billing.</t>
  </si>
  <si>
    <t>Is the RATE IN THE RAND for utilisation in the rates billing system implemented annually following appropriate analysis?</t>
  </si>
  <si>
    <t>Inappropriate rates, possible boycotting of rates by citizens.</t>
  </si>
  <si>
    <t>A comprehensive analysis of the appropriate rates should be undertaken.</t>
  </si>
  <si>
    <t>Are rates invoiced and payable with effect from the commencement of the financial year?</t>
  </si>
  <si>
    <t>Rates may not be billed and invoiced from the beginning of the financial year resulting in a negative impact on the cash flow</t>
  </si>
  <si>
    <t>Are all property owners issued with a monthly statement reflecting  the necessary specific information (Valuation, size of the property etc.)?</t>
  </si>
  <si>
    <r>
      <t xml:space="preserve">Has the rate to be levied on property been correctly promulgated each year before the start of the financial year by:
- Council passing a resolution,
- Published the resolution in the </t>
    </r>
    <r>
      <rPr>
        <i/>
        <sz val="11"/>
        <rFont val="Calibri"/>
        <family val="2"/>
        <scheme val="minor"/>
      </rPr>
      <t>Provincial Gazette,</t>
    </r>
    <r>
      <rPr>
        <sz val="11"/>
        <rFont val="Calibri"/>
        <family val="2"/>
        <scheme val="minor"/>
      </rPr>
      <t xml:space="preserve">
- Displaying the resolution for a period of at least 30 days at the municipality's head offices, satellite offices, libraries and on the municipality's website,
- Advertising in the media a notice stating that a council resolution has been passed giving a rate on property and that a copy of the resolution is available for inspection.   </t>
    </r>
  </si>
  <si>
    <t>During the budget process an official should be assigned the responsibility of ensuring that the rate to levied on property is correctly promulgated with a council resolution approving the rate, the resolution is published in the Provincial Gazette, website and the media and at municipal offices.</t>
  </si>
  <si>
    <t xml:space="preserve">Are Clearance Certificates for the transfer of property only issued after all outstanding consumer services amounts and property rates in respect of the preceding two years have been paid? </t>
  </si>
  <si>
    <t>All Clearance Certificates should be pre-numbered and properly filed.</t>
  </si>
  <si>
    <t xml:space="preserve">Do all new owners pay in advance for rates and services before a Clearance Certificate is issued?  </t>
  </si>
  <si>
    <t>Properties may be incorrectly levied if property is incorrectly categorised.</t>
  </si>
  <si>
    <t>A tariff policy should be drafted that reflects the following principles:
- users of services should be treated equitably,
- charges should be in proportion to use,
- poor households should have access to basic services,
- charges should be associated with costs of rendering the service,
- tariffs should facilitate financial viability,
- promotion of LED,
- promote the economical efficient &amp; effective use of resources,
(the extent of subsidising poor households disclosed).</t>
  </si>
  <si>
    <t>The absence of By-laws might render enforcement difficult.</t>
  </si>
  <si>
    <t>Incorrect usage may result in incorrect billing.</t>
  </si>
  <si>
    <t>Consider by-laws or policies that require, encourage and incentivise all new developments to install pre-paid meters.</t>
  </si>
  <si>
    <t>Is the metering team equipped with  electronic hand-held recording terminals?</t>
  </si>
  <si>
    <t xml:space="preserve">A higher incidence of errors could be reflected in the case of manual recording. </t>
  </si>
  <si>
    <t>Are all queries addressed and, where possible, cleared by a specified time each month to cater for the timeous incorporation of the corrected data into the billing process?</t>
  </si>
  <si>
    <t>Queries raised are to be addressed and where necessary resolved in the shortest possible time-frame. The nature of queries, the incidence of queries and reports on resolution and outstanding's should be monitored and appropriate action taken to remedy, where necessary.</t>
  </si>
  <si>
    <t>Has a procedure been implemented (and is it functional) to ensure that information pertaining to the installation of all new meters (or replacement meters) is immediately furnished to the finance department for incorporation into the billing system?</t>
  </si>
  <si>
    <t>Are reconciliations performed in respect of pre-paid electricity with the unused portion of electricity sold, excluded from revenue?</t>
  </si>
  <si>
    <t>Is a regular variance analysis done of consumption with abnormal usage followed up?</t>
  </si>
  <si>
    <t>An analysis should be performed for zero, low consumption, lengthy interims, large deviations, abnormal consumption and documented action recorded of the results from the follow up.</t>
  </si>
  <si>
    <t>Are electricity and water losses monitored and are process are in place to identify areas of high losses?</t>
  </si>
  <si>
    <t>A database for sundry services such as Fire callouts, accident repairs (replacing light poles, traffic lights, fire, spillage), plot clearing should be based on cost recovery and tariffs should be reviewed annually and customers invoiced accordingly.</t>
  </si>
  <si>
    <t>Develop and maintain the Credit Control and Debt Collection Policy. Ensure that key managers and staff are fully appraised of the policies. Ensure that procedures to give effect to these policies are developed and implemented.</t>
  </si>
  <si>
    <t>Is a register maintained of all disconnection requests and action taken and used to implement the provisions of the Credit Control Policy for repeat offenders?</t>
  </si>
  <si>
    <t>There may not be accountability for actions taken or not taken.</t>
  </si>
  <si>
    <t>A register of disconnection requests and action taken should be used to promote further action (such as installing pre-paid meters) for repeat offenders.</t>
  </si>
  <si>
    <t>Is there a documented and approved procedure to instruct the Technical Department to disconnect electricity/water when accounts are outstanding, and to report back of the action taken?</t>
  </si>
  <si>
    <t>No trigger to disconnect electricity &amp;/or water</t>
  </si>
  <si>
    <t>There should be an audit trail to regulate the disconnection/ connection process.</t>
  </si>
  <si>
    <t xml:space="preserve">Is a monthly aged list of debtors prepared and is this list used to report to the Finance Committee on credit control, outstanding debtors &amp; debtors collections. </t>
  </si>
  <si>
    <t>Computer software that enhances effective revenue management and debt collection should be implemented.</t>
  </si>
  <si>
    <t>Ineffective credit control and lack of accountability.</t>
  </si>
  <si>
    <t>Develop and implement a revenue collection strategy and action plan. 
The municipality should monitor the Actual vs. Budget collection rate. Remedial action should be implemented where appropriate.</t>
  </si>
  <si>
    <t>Is a report submitted to the CFO each month on the number of requests for disconnection and the actual number of disconnections?</t>
  </si>
  <si>
    <t>Is a detailed report submitted to the CFO and Finance Committee each month highlighting where the Credit Control Policy has not been implemented (together with reasons)?</t>
  </si>
  <si>
    <t>The Credit Control Policy may not be effectively implemented.</t>
  </si>
  <si>
    <t>The CFO should be aware of all disconnections to ensure that the provisions of the Credit Control policy are applied.</t>
  </si>
  <si>
    <t>A detailed report should be submitted to the CFO and Finance Committee where the Credit Control Policy has not been implemented together with reasons for each case.</t>
  </si>
  <si>
    <t>Is there a strategy (and an approved programme) that prepaid meters should be installed, particularly in the case of new developments?</t>
  </si>
  <si>
    <t xml:space="preserve">Revenue database may be inappropriately changed </t>
  </si>
  <si>
    <t>The annual financial statements should include a Revenue Recognition policy which is appropriate and implemented.</t>
  </si>
  <si>
    <t>Are monthly statements of accounts generated at planned dates and are procedures in place to ensure the timeous despatch of statements?</t>
  </si>
  <si>
    <t>Are effective internal controls in place including documented standard operating procedures for returned post?</t>
  </si>
  <si>
    <t>Accounts may not be sent to the appropriate person.</t>
  </si>
  <si>
    <t>All returned post should be recorded and allocated to an official to establish reasons for returned post and to correct the position.</t>
  </si>
  <si>
    <t>Is the cashier's office/s secure and access restricted and also the access to safes and strong-rooms restricted to authorised officials only?</t>
  </si>
  <si>
    <t>Accountability and possible theft of cash and records.</t>
  </si>
  <si>
    <t xml:space="preserve">The Cashiers office should be physically secure. Develop and implement controls for access to cashiers' offices . Monitor control breakdown. Corrective action must be taken when key controls are disregarded. Restrict access to cashier's offices to authorised personnel only. </t>
  </si>
  <si>
    <t>Is a register of all queries and an adequate audit trail of appropriate action taken to follow up maintained.</t>
  </si>
  <si>
    <t>Customer complaints may not be appropriately addressed.</t>
  </si>
  <si>
    <t xml:space="preserve">All queries received should be logged, referenced and resolution monitored.   </t>
  </si>
  <si>
    <t>Is there a documented and approved procedure in a policy for the handling of unknown deposits and, where such a policy is in existence, is the policy followed?</t>
  </si>
  <si>
    <t>Are cash shortages, theft, losses and damages recorded in a register by an independent official and properly investigated with appropriate action taken?</t>
  </si>
  <si>
    <t>Are debtors reconciliations performed, including the  timeous resolving of reconciling items, on a monthly basis?</t>
  </si>
  <si>
    <t>Debtors may become unmanageable and inappropriate values reflected in respect of debtors.</t>
  </si>
  <si>
    <t xml:space="preserve">The intention of assisting financially struggling households may be abused. </t>
  </si>
  <si>
    <t>Inappropriate tariff determination</t>
  </si>
  <si>
    <t>The Indigent Register is to be maintained in compliance with the policies and procedures. These are to be reviewed and revised on a regular basis.</t>
  </si>
  <si>
    <t>Has an  action plan to focus on issues affecting the division within the Revenue Management category which are highlighted in the Auditor-General's Audit  Report, Management Letter and internal audit reports been developed and monitored and driven to correct findings on a timeous basis?</t>
  </si>
  <si>
    <t xml:space="preserve">The risks relating to revenue collection, recording and safeguarding thereof are assessed and taken up in the risk register . Risks are quantified and supported by an appropriate mitigation strategy. Effective and sufficient integration between the risk management and this relatively high risk function exists. </t>
  </si>
  <si>
    <t>The CFO should ensure an environment where deviations are timeously reported.</t>
  </si>
  <si>
    <t>Is the environment within revenue management for all suspected fraud and corruption incidents reported and appropriately followed up?</t>
  </si>
  <si>
    <t>Ensure that Municipal Systems Act Section 56 managers are permanently contracted in line with prescripts in the amended MSA.</t>
  </si>
  <si>
    <t>Municipality may lose experienced and effective managers who cannot be readily replaced.</t>
  </si>
  <si>
    <t>Performance may not be monitored nor improved.</t>
  </si>
  <si>
    <t>Political inference could impair administrative progress.</t>
  </si>
  <si>
    <t xml:space="preserve">Does the municipal manager and managers directly accountable to the municipal manager act for no longer than 3 months? </t>
  </si>
  <si>
    <r>
      <t>Did the municipal manager and managers directly accountable to the municipal manager sign employment contracts before the commencement of service? 
(</t>
    </r>
    <r>
      <rPr>
        <i/>
        <sz val="10"/>
        <color theme="1"/>
        <rFont val="Calibri"/>
        <family val="2"/>
        <scheme val="minor"/>
      </rPr>
      <t>Effective 5 July 2011)</t>
    </r>
  </si>
  <si>
    <t>Has the municipal manager and managers directly accountable to the municipal manager signed performance agreements within 60 days after assumption of duty and annually within one month after the beginning of each financial year?</t>
  </si>
  <si>
    <t>The signed employment contract must be submitted to MEC for local government and the national minister responsible for local government within 14 days after concluding the employment contract.</t>
  </si>
  <si>
    <t>The signed performance agreement must be submitted to MEC for local government and the national minister responsible for local government within 14 days after concluding the performance agreement.</t>
  </si>
  <si>
    <t>MSA S57(3)(b)
&amp; Regulations S4(5)</t>
  </si>
  <si>
    <t>MSA S57(2)(a)(i) &amp; Regulations S4(5)</t>
  </si>
  <si>
    <t>There may be a dispute as to duties, remuneration, benefits and other terms and conditions of employment.</t>
  </si>
  <si>
    <t>MSA S66</t>
  </si>
  <si>
    <t>MSA S66(1)(c)</t>
  </si>
  <si>
    <t>Has the remuneration and conditions of service been linked for each post?</t>
  </si>
  <si>
    <t>Is there a post on the staff establishment for all employees?</t>
  </si>
  <si>
    <t>MSA S66(3)</t>
  </si>
  <si>
    <t>Before appointing any staff member a check should be undertaken to ensure that there is an approved post on the establishment.</t>
  </si>
  <si>
    <t>Staff contracts may be null and void</t>
  </si>
  <si>
    <t>HR should ensure that the remuneration and conditions of service are linked to each post on the staff establishment.</t>
  </si>
  <si>
    <t>The remuneration and conditions of employment to perform the function required may not appropriate</t>
  </si>
  <si>
    <t>MFMA S83(1)
Minimum Competency Regulations</t>
  </si>
  <si>
    <t>Develop and effectively implement a comprehensive database of HR policies including recruitment, training, PMS and retention.</t>
  </si>
  <si>
    <t>Has the municipal manager, senior managers, CFO and other financial officials met the prescribed financial management competency levels?</t>
  </si>
  <si>
    <t>Proof that the Municipality must complied with the Minimum Competency Regulations should be retained and copies placed on the relevant employees personal file.</t>
  </si>
  <si>
    <t>There may be a mismatch/ misplacement of personnel and improper reward.</t>
  </si>
  <si>
    <t>Interns should be appointed to fill capacity gaps.</t>
  </si>
  <si>
    <t>The municipality may be ineffective and inefficient.</t>
  </si>
  <si>
    <t>A Municipal Finance Management Internship Programme (MFMIP) Framework / Policy should be drafted, approved by council and implemented.</t>
  </si>
  <si>
    <t xml:space="preserve">Interns may not advance to meet the requirements of the Minimum Competency Regulations by the end of their Internship period. </t>
  </si>
  <si>
    <t>A formal monitoring and evaluation of interns progress should be performed and documented on a scheduled basis.</t>
  </si>
  <si>
    <t xml:space="preserve">Are interns rotated in terms of documented rotation plans?
</t>
  </si>
  <si>
    <t>Interns may not receive all-round practical experience</t>
  </si>
  <si>
    <t>Interns may not have evidence of ability.</t>
  </si>
  <si>
    <t>Interns may not have evidence of activities completed..</t>
  </si>
  <si>
    <t>Officials may not meet the Minimum Competency Regulations</t>
  </si>
  <si>
    <t>The appointees understanding of the MFMA may not be optimal.</t>
  </si>
  <si>
    <t>The municipality may lose both human capital and financial management capacity.</t>
  </si>
  <si>
    <t>Municipal officials may continue to perceive change as difficult and develop resistance.</t>
  </si>
  <si>
    <t>Relationship and communication may not be optimal, which may result in service delivery being compromised.</t>
  </si>
  <si>
    <t xml:space="preserve">All meter installations and replacements must be reflected on pre-numbered documentation ("Meter installation advice") indicating last reading on the old meter, new and old meter numbers and date of replacement.
There should be a monthly verification process to ensure all Works orders/ Meter Reading Advices have been attended to and that there are no missing instructions. </t>
  </si>
  <si>
    <t>Payment levels by ward allow pro-active involvement by councillors. Information on billing, payments , adjustments, over dues etc. by category assists in focusing remedial action.</t>
  </si>
  <si>
    <t>Unexplained differences to be recorded in a register and independently investigated.</t>
  </si>
  <si>
    <t>Recruitment, training and staff retention may not be organised as expected.</t>
  </si>
  <si>
    <t>Each Intern should have a documented work place rotational plan which should be signed off after the successful completion of each section.</t>
  </si>
  <si>
    <t xml:space="preserve">The municipality should have an Intern Retention strategy to absorb successful interns once their contracts expire. </t>
  </si>
  <si>
    <t xml:space="preserve">The municipality should engage and participate in formalised forums, meetings, committees and  various communication arrangements with stakeholders and where possible documented accordingly. </t>
  </si>
  <si>
    <t>Has the CFO taken responsibility for the preparation and submission of the annual financial statements?</t>
  </si>
  <si>
    <t xml:space="preserve">The preparation of AFS may not be properly managed </t>
  </si>
  <si>
    <t>Strategizing</t>
  </si>
  <si>
    <t xml:space="preserve">All income received should be reconciled daily, separately and in total. </t>
  </si>
  <si>
    <t>Is there evidence that a supervisor checks daily reconciliations and takes action on reconciling items?</t>
  </si>
  <si>
    <t>Where the revaluation method is used the financial statements must disclose and confirm that an independent valuer was involved.</t>
  </si>
  <si>
    <t>The SCM unit should have a risk management strategy and the head of SCM should ensure that the strategy is implemented.</t>
  </si>
  <si>
    <t xml:space="preserve">Does the SCM policy provide for, and are procedures in place, to deal with disposals and to make recommendations with regard to the disposal or letting of any asset, including unserviceable, redundant or obsolete assets? </t>
  </si>
  <si>
    <t>Year-End and general</t>
  </si>
  <si>
    <t>Was a checklist used to assess completeness of disclosures as required by Standards of GRAP before finalisation of the annual financial statements?</t>
  </si>
  <si>
    <t>Internal controls for payments and creditors</t>
  </si>
  <si>
    <t>By-laws</t>
  </si>
  <si>
    <t xml:space="preserve">Policies, procedures and plans </t>
  </si>
  <si>
    <t>Municipal borrowing instruments</t>
  </si>
  <si>
    <t>The model consists of 21 modules and can be completed individually or all 21 modules.</t>
  </si>
  <si>
    <t>To answer the question, click on the "Response" area, shaded in grey next to the question (column E), and select the appropriate response from the dropdown box.</t>
  </si>
  <si>
    <t>A response of "N/A" (where available) will not affect the scoring.</t>
  </si>
  <si>
    <t>A response of "Partial" will score 2 points; and</t>
  </si>
  <si>
    <t>The following scores have been allocated to the questions and will appear in the "Score" area (column F):</t>
  </si>
  <si>
    <t>When a "Partial" response is selected, the "Comments" block (column G) will automatically change to red to indicate that a comment/explanation needs to be inserted.</t>
  </si>
  <si>
    <t xml:space="preserve">It is recommended that the "Comments" block be used for a "No" response. </t>
  </si>
  <si>
    <t>Enter the municipality's details on the "Muncipal Information" sheet. 
- From the blue cells; select the relevant Province, municipality and date. This information pulls through to each module. 
- In the grey cells; Information to be inserted manually.</t>
  </si>
  <si>
    <t xml:space="preserve">The "Reporting" module includes information on:
- Bank, Cash and Investments,
- Budgeting and performance,
- Expenditure and Supply Chain Management,
- Annual Financial Statements and Annual Reports.
The reporting sections are not repeated in the modules.
</t>
  </si>
  <si>
    <t>Is all payroll information and supporting records retained for at least 5 years, and readily retrievable?</t>
  </si>
  <si>
    <t>Documentation should be stored in a safe enviroment for 5 years in an organised manner and readily accessible</t>
  </si>
  <si>
    <t>Documents may be lost.</t>
  </si>
  <si>
    <t>No. of questions</t>
  </si>
  <si>
    <t>Module Completed 
(Yes/ No)</t>
  </si>
  <si>
    <t>Maturity level</t>
  </si>
  <si>
    <t>Total</t>
  </si>
  <si>
    <t xml:space="preserve">The municipal licensing authority could be paying over the incorrect amounts and there could be fraud. </t>
  </si>
  <si>
    <t>Staff may not be comfortable reporting unethical behaviour.</t>
  </si>
  <si>
    <t>Is there a confidential "whistle blowing" system that allows staff to have the confidence to approach &amp;/or report suspected / unusual / possible fraudulent activities and is this system well promoted, functional and effective?</t>
  </si>
  <si>
    <t xml:space="preserve">There should be a written policy whereby employees  are required to report suspicious activities, conflicts of interest, or unethical behaviour to the appropriate level of management.
The policy should include prohibiting retaliation against whistle-blowers and the municipal manager should ensure that the system is monitored. </t>
  </si>
  <si>
    <t>Manipulation of payments may be possible if there is no separation of duties.</t>
  </si>
  <si>
    <t>Exception reports should be printed of any transaction where the goods or services received differ from the goods or services ordered.</t>
  </si>
  <si>
    <t xml:space="preserve">There may be a difference between goods or services ordered and actually received. </t>
  </si>
  <si>
    <t>Payments may not be paid into the intended bank account.</t>
  </si>
  <si>
    <t>Funds may be paid to an incorrect recipient.</t>
  </si>
  <si>
    <t>Erroneous and inappropriate entries may not be detected.</t>
  </si>
  <si>
    <t>Is there controlled levels of access to SCM data and appropriate audit trail for all changes and are changes checked?</t>
  </si>
  <si>
    <t>Access to SCM data should be determined, implemented and managed.</t>
  </si>
  <si>
    <t>Access to information may not be controlled and erroneous and inappropriate entries may not be detected.</t>
  </si>
  <si>
    <t>The awarding of tenders may not be fair and transparent.
Fraud and corruption might be concealed.</t>
  </si>
  <si>
    <t>Inappropriate actions may be tolerated</t>
  </si>
  <si>
    <t>Contracts may have been awarded to the same persons without applying correct SCM procedures.</t>
  </si>
  <si>
    <t>Under-performing contractors may be awarded further contracts &amp;/or in other municipalities</t>
  </si>
  <si>
    <t>Variations and extensions may be used to extend a contract.</t>
  </si>
  <si>
    <t>Remedial action may not be implemented in time.</t>
  </si>
  <si>
    <t>The municipality may become dependant on consultants without creating capacity</t>
  </si>
  <si>
    <t>Contract requirements may not be met.</t>
  </si>
  <si>
    <t>High value ICT goods and/ or services may not be competitive nor cost effective.</t>
  </si>
  <si>
    <t xml:space="preserve">SCM unit should investigate and report all abnormal or unusual procurement. </t>
  </si>
  <si>
    <t xml:space="preserve">Suppliers may be paid </t>
  </si>
  <si>
    <t>Suppliers who have abused the SCM system, committed fraud or any other improper conduct or has failed to perform on a contract may be subsequently awarded another contract.</t>
  </si>
  <si>
    <t>Capital projects may not be completed in time, at the appropriate quality and costs may be exceeded.</t>
  </si>
  <si>
    <t xml:space="preserve">Appropriately qualified and experienced project managers should be appointed for major capital projects and progress again project plans and milestones should be regularly monitored. </t>
  </si>
  <si>
    <t>A committee should regularly review actual progress against planned progress.</t>
  </si>
  <si>
    <t>Value for money may be compromised.</t>
  </si>
  <si>
    <t xml:space="preserve">Projects may not be completed on time, nor at the acceptable quality and may exceed costs. </t>
  </si>
  <si>
    <t xml:space="preserve">Contractors who fail to deliver in terms of agreed deliverables should be put on written notice. </t>
  </si>
  <si>
    <t>Errors and inappropriate actions may not be prevented.</t>
  </si>
  <si>
    <t>Has the Auditor-General, the Provincial and National Treasury been informed at least 30 days in advance of a municipality's intention to change it's primary bank account?</t>
  </si>
  <si>
    <t>Failure to allow sufficient time for verification may result in errors in allocation of government grants.</t>
  </si>
  <si>
    <t>Incorrect bank account details may lead to incorrect allocation of government grants to municipalities.</t>
  </si>
  <si>
    <t>The audit trail of bank accounts may be difficult to control if not reported annually.</t>
  </si>
  <si>
    <t xml:space="preserve">Local community input will not be received, the treasuries and department of local government will not have copies for their reporting and the Auditor-General will not be able to ensure that the audited version agrees to the council approved version.
 </t>
  </si>
  <si>
    <t>Proof of:
- how the annual report was made public and the local community were invited to made representations; and 
- submissions to the Auditor-General, provincial treasury and the department responsible for local government;
Must be retained.</t>
  </si>
  <si>
    <t>The municipality may struggle to produce acceptable annual financial statements and build capacity.</t>
  </si>
  <si>
    <t>Auditor-General, Provincial and National Treasury may not be aware of withdrawals in circumstances where the payment is not in terms of an approved budget.</t>
  </si>
  <si>
    <t>Was the AFS prepared by a official from the municipality?</t>
  </si>
  <si>
    <t>Staff may be increasingly reliant on external service providers for AFS completion.</t>
  </si>
  <si>
    <t>Was annual financial statements prepared for each financial year in accordance with the reporting framework as prescribed by national treasury?</t>
  </si>
  <si>
    <t>Was the annual financial statements submitted to the Auditor-General within two months after the end of the financial year (31 August)?</t>
  </si>
  <si>
    <t>May result in delays in audit.</t>
  </si>
  <si>
    <t>Lack of effective oversight.</t>
  </si>
  <si>
    <t>There may be errors in recording of fixed assets.</t>
  </si>
  <si>
    <t>There may be errors in recording of investments.</t>
  </si>
  <si>
    <t>There may be errors in recording of inventory.</t>
  </si>
  <si>
    <t>There may be errors in recording of bank transactions.</t>
  </si>
  <si>
    <t>There may be errors in recording of deposits received.</t>
  </si>
  <si>
    <t>There may be errors in recording of Debtors.</t>
  </si>
  <si>
    <t>There may be errors in recording of creditors.</t>
  </si>
  <si>
    <t>There may be errors in recording of payroll.</t>
  </si>
  <si>
    <t>There may be VAT errors.</t>
  </si>
  <si>
    <t>There may be errors in recording loans.</t>
  </si>
  <si>
    <t>Delays at year end.
Various queries regarding transactions remain unresolved.</t>
  </si>
  <si>
    <t>Staff may become reliant on external service provider and officials may not accept responsibility to prepare the annual report.</t>
  </si>
  <si>
    <t>Stakeholders may not be aware of the service connection backlogs at schools and clinics.</t>
  </si>
  <si>
    <t>Stakeholders may not be aware of the inacurate and irregular reporting.</t>
  </si>
  <si>
    <t xml:space="preserve"> Are executive councillor's and municipal officials precluded from being members of the MPAC or Oversight committees?</t>
  </si>
  <si>
    <t>The annual report may not be a fair reflection on the state of affairs.</t>
  </si>
  <si>
    <t>Long term financial planning may be compromised.</t>
  </si>
  <si>
    <t>There may be different expectations of service delivery by council and service providers.</t>
  </si>
  <si>
    <t>An out of date organogram may not be appropriate for the current BTO requirements.</t>
  </si>
  <si>
    <t xml:space="preserve">Does a budget and treasury office (BTO) or commonly known as a Finance Department exist at the municipality and is the CFO administratively in charge of the BTO? </t>
  </si>
  <si>
    <t>There may be queries associated with accountability of staff.</t>
  </si>
  <si>
    <t>Control of investment income could be compromised.</t>
  </si>
  <si>
    <t>Control of entity income could be compromised.</t>
  </si>
  <si>
    <t>Control of income collected by third parties could be compromised.</t>
  </si>
  <si>
    <t>The municipality manager must delegate to the CFO (only) the responsibility to control the municipal bank accounts.</t>
  </si>
  <si>
    <t xml:space="preserve">The CFO may not retain accountability of bank accounts. </t>
  </si>
  <si>
    <t>There may not be a strong, effective financial environment.</t>
  </si>
  <si>
    <t>There will not be supporting documentation for amounts spent.</t>
  </si>
  <si>
    <t xml:space="preserve">There may not be control of the amount held for petty cash. </t>
  </si>
  <si>
    <t>There may not adequate control and audit trail of petty cash expenditure.</t>
  </si>
  <si>
    <t>Recording of petty cash expenditure may be compromised.</t>
  </si>
  <si>
    <t xml:space="preserve">The petty Cash official may make unauthorised borrowings from petty cash. </t>
  </si>
  <si>
    <t>Are supporting invoices/ documentation attached to the petty cash voucher?</t>
  </si>
  <si>
    <t>Are numbered petty cash vouchers prepared for all petty cash expenditure and independently approved?</t>
  </si>
  <si>
    <t>Are regular surprise petty cash counts independently conducted and reconciled to the general ledger?</t>
  </si>
  <si>
    <t>Are all petty cash vouchers and supporting documentation retained (for at least 5 years), properly filed and readily retrievable?</t>
  </si>
  <si>
    <t xml:space="preserve">Is the replenishment of the petty cash equal to the amount spent? </t>
  </si>
  <si>
    <t xml:space="preserve">Documentation may not be available for enquiries or queries at a later stage. </t>
  </si>
  <si>
    <t>Is a petty cash system operated with an appropriate float for the payment of minor miscellanous expenses?</t>
  </si>
  <si>
    <t>A policy should stipulate;
- what expenses and amount may be purchased through petty cash;
- At what level the petty cash should be re-imbursed.</t>
  </si>
  <si>
    <t xml:space="preserve">Minor miscellanous expenditure may be too cumbersome to purchase through the normal purchasing system.  </t>
  </si>
  <si>
    <t>The replenishment of petty cash should be equal to the sum of actual expenditure.</t>
  </si>
  <si>
    <t xml:space="preserve">Standard operating procedures should be documented and implemented. Transactions should be recorded prior to reporting each month. </t>
  </si>
  <si>
    <t xml:space="preserve">All petty cash vouchers should have supporting invoices/ receipts/ documentation attached. </t>
  </si>
  <si>
    <t>All petty cash vouchers should be sequentially numbered and approved by a independent person before the replenishment of petty cash.</t>
  </si>
  <si>
    <t>Petty cash vouchers and supporting documentation should be filed in a safe place for at least 5 years from the audited annual financial statements.</t>
  </si>
  <si>
    <t xml:space="preserve">Regular surprise petty cash counts should be conducted by an independent person and reconciled to the general ledger.  </t>
  </si>
  <si>
    <t xml:space="preserve">Receipts not allocated against a debtors account may result in queries. </t>
  </si>
  <si>
    <t xml:space="preserve">Opportunities for nepotism and corruption possible. </t>
  </si>
  <si>
    <t xml:space="preserve">Opportunities for nepotism and corruption. </t>
  </si>
  <si>
    <t>Funds may not be correctly allocated and funds may not be available when required.</t>
  </si>
  <si>
    <t>Does the municipality have documented and approved standard operating procedures for Investments?</t>
  </si>
  <si>
    <t>Procedures may not be known, not followed and officials not held responsible.</t>
  </si>
  <si>
    <t>Ther may be insufficient information for users to make informed decisions.</t>
  </si>
  <si>
    <t>Incorrect values may be disclosed.</t>
  </si>
  <si>
    <t>Risk management framework may not be understood..</t>
  </si>
  <si>
    <t>Committee actions and recommendation may not be implemented.</t>
  </si>
  <si>
    <t>Risks may not be mitigated. Risks of the organisation are irrelevant and new risks are not known and their related impact is not quantified.</t>
  </si>
  <si>
    <t>Risks may be incorrectly classified and therefore not acted on appropriately.</t>
  </si>
  <si>
    <r>
      <t xml:space="preserve">Has a </t>
    </r>
    <r>
      <rPr>
        <sz val="11"/>
        <color theme="1"/>
        <rFont val="Calibri"/>
        <family val="2"/>
        <scheme val="minor"/>
      </rPr>
      <t>Property Rates Policy</t>
    </r>
    <r>
      <rPr>
        <sz val="11"/>
        <rFont val="Calibri"/>
        <family val="2"/>
        <scheme val="minor"/>
      </rPr>
      <t xml:space="preserve"> been adopted that is consistent with the Municipal Property Rates Act and in particular;
a) Treats persons liable for rates equitably;
b) Determines criteria for levying different rates for different categories,  exemptions and/or grant rebates;
c) Indicates how multiple purpose properties will be categorised;
d) Takes into account the effect of rates on the poor, on organisations conducting specified public benefit activities and on public service infrastructure.</t>
    </r>
  </si>
  <si>
    <r>
      <t xml:space="preserve">A </t>
    </r>
    <r>
      <rPr>
        <sz val="11"/>
        <color theme="1"/>
        <rFont val="Calibri"/>
        <family val="2"/>
        <scheme val="minor"/>
      </rPr>
      <t>Property Rates Policy</t>
    </r>
    <r>
      <rPr>
        <sz val="11"/>
        <rFont val="Calibri"/>
        <family val="2"/>
        <scheme val="minor"/>
      </rPr>
      <t xml:space="preserve"> must be adopted by council that is consistent with the Municipal Property Rates Act and;
a) Treats persons liable for rates equitably;
b) Determines criteria for living different rates for different categories,  exempts or grants rebates;
c) Indicates how multiple purpose properties will be categorised;
d) Takes into account the effect of rates on the poor, on organisations conducting specified public benefit activities and on public service infrastructure.</t>
    </r>
  </si>
  <si>
    <t>Has the appropriate Rates' by-law been approved and advertised in the Provincial Gazette and the local newspaper?</t>
  </si>
  <si>
    <t>The absence of an effective By-Law could negatively impact on the enforcement of rates charged.</t>
  </si>
  <si>
    <t>Meter Reading details may not agree to the financial system, incorrect billing, loss of income and poor data integrity and officials may not be held accountable.</t>
  </si>
  <si>
    <t>Impact on cash-flow as a result of delayed payment resulting from queries.</t>
  </si>
  <si>
    <t>Clearance Certificates issued without reference to outstanding amounts reflected on customer accounts.</t>
  </si>
  <si>
    <t>Internal control of Clearance Certificates may be difficult.</t>
  </si>
  <si>
    <t xml:space="preserve">The municipality’s strategic plan and budget does not include an appropriate forecast of anticipated revenue. </t>
  </si>
  <si>
    <t>Lack of procedures to drive effective action.</t>
  </si>
  <si>
    <t>Credit Control may be ineffective or manipulated.</t>
  </si>
  <si>
    <t>Credit Control and debt collection may not be carried out effectively and timeously in line with policies and procedures.</t>
  </si>
  <si>
    <t xml:space="preserve">The Credit Control, Debt Collection policy and procedures should be comprehensively documented approved and managed. 
</t>
  </si>
  <si>
    <t>By-laws may not be enforceable in court if not adverticed in the Provincial Gazette.</t>
  </si>
  <si>
    <t xml:space="preserve">Debt collection of convential meters may not be as effective as pre-paid meters. </t>
  </si>
  <si>
    <t xml:space="preserve">There should be documented procedures and officials held accountable when capturing new customer application forms, when new accounts are opened, or existing customer data is updated. </t>
  </si>
  <si>
    <t>Billing may be inaccurate and accountability may be non-existant.</t>
  </si>
  <si>
    <t>There may be in-efficiencies with multiple statements and difficulty in administration and management of accounts.</t>
  </si>
  <si>
    <t xml:space="preserve">Stakeholders may not be aware of objectives toward revenue recognition. </t>
  </si>
  <si>
    <t>Suspense accounts may not be dealt with timously</t>
  </si>
  <si>
    <t>Banking and debtor queries should be timeously followed up by a person independent of banking and debtors. Trends should be identified to prevent future queries.</t>
  </si>
  <si>
    <t>Queries may be covered up if attended to by the same person recording the transaction.</t>
  </si>
  <si>
    <t>An independent person should be delegated the responsibility to clear suspense accounts timously. Trends should be identified for postings to suspense accounts and action taken to prevent future postings to suspense accounts.</t>
  </si>
  <si>
    <t>Suspense accounts may be used for the wrong reasons.</t>
  </si>
  <si>
    <t>Unknown deposits may become unmanageable and not resolved..</t>
  </si>
  <si>
    <t xml:space="preserve">Instances of fraud and corruption may not be reported. </t>
  </si>
  <si>
    <t>The municipality may not be responsive to community needs and revenue collection may be affected.</t>
  </si>
  <si>
    <t>All vacant posts should be filled within three months.</t>
  </si>
  <si>
    <t>Roles and responsibilities may be unclear and officials may not be held accountable.</t>
  </si>
  <si>
    <t xml:space="preserve">There may be a failure to capacitate certain posts and this may results in the control of grants and transfers been compromised. </t>
  </si>
  <si>
    <t>Control over expenditure may be compromised.</t>
  </si>
  <si>
    <t>Control of payments may be compromised.</t>
  </si>
  <si>
    <t>Excessive records and difficulty in retrieving supporting documentation.</t>
  </si>
  <si>
    <t>Mis-allocations may not be detected.</t>
  </si>
  <si>
    <t>The creditors' age analysis should be reviewed each month and all overdue amounts investigated.
Cheque signatories should enquire about all late payments.</t>
  </si>
  <si>
    <t>Suppliers may not want to do business with the municipality.</t>
  </si>
  <si>
    <t>Monitoring of payments may be impeded.</t>
  </si>
  <si>
    <t>Payments may be paid to an incorrect person.</t>
  </si>
  <si>
    <t xml:space="preserve">MFMA 133(1)
</t>
  </si>
  <si>
    <t>If the municipality has experienced any serious financial problems or  anticipated meeting financial commitments; have council and the MEC's for local government and finance been notified in writing?</t>
  </si>
  <si>
    <t>There may be misunderstanding of the entity's bank account.</t>
  </si>
  <si>
    <t>Has National Treasury been promptly informed (Form F, Circular 61) in the prescribed format of any net overdrawn bank balances, indicating; 
- the amount by which the accounts were overdrawn, 
- the reasons, and 
- the steps taken to correct the matter?</t>
  </si>
  <si>
    <t>Asset Transfer Regs
 S5(6)</t>
  </si>
  <si>
    <t>Asset Transfer Regs S5(2) &amp;
Guide to asset transfer regs, Part 4</t>
  </si>
  <si>
    <t>Asset Transfer Regs, definitions, S5(2) &amp;
Guide to asset transfer regs, Part 4</t>
  </si>
  <si>
    <t>Asset Transfer Regs
 S5(1) &amp; (3),
Guide to asset trf regs part 4</t>
  </si>
  <si>
    <t>Asset Transfer Regs S20 &amp; Guide to assets trf regs Part 5</t>
  </si>
  <si>
    <t>Asset Transfer Regs S24 &amp; Guide to assets trf regs Part 5</t>
  </si>
  <si>
    <t xml:space="preserve">Asset Transfer Regs S36 &amp; 
Guide to assets trf regs Part 6
</t>
  </si>
  <si>
    <t>Asset Transfer Regs
 S34 &amp; 35 &amp;
Guide to assets trf regs Part 6</t>
  </si>
  <si>
    <t xml:space="preserve">Asset Transfer Regs
 S5(6)
</t>
  </si>
  <si>
    <t xml:space="preserve">Asset Transfer Regs
 S7
</t>
  </si>
  <si>
    <t>Are only efficient, effective and economic assets identified and retained to meet service delicery objectives?</t>
  </si>
  <si>
    <t>Are assets that are not required identified and disposed at market-related value, or by tender/auction, whichever is most advantageous and in line with an approved assets disposal policy?</t>
  </si>
  <si>
    <t>Does the municipality have a reliable process to ensure that only the identified assets are disposed of?</t>
  </si>
  <si>
    <t>Governance, Internal Controls and disposals</t>
  </si>
  <si>
    <t>Council decisions may not be based on reliable information.</t>
  </si>
  <si>
    <t xml:space="preserve">Council should consider all the facts outlined to ensure that the most suitable decision is made. </t>
  </si>
  <si>
    <t>Name of coordinating person:</t>
  </si>
  <si>
    <t>There may not be appropriate systems and procedures to safeguard public assets.</t>
  </si>
  <si>
    <t>When requesting council approval to dispose of a non-exempted capital asset, the information statement must include the valuation, the reasons, any expected benefits, proceeds and expected gain or loss.
The request must also include an approval to hold a public participation process.</t>
  </si>
  <si>
    <t>Major stakeholders may not have been given the opportunity to provide information that may affect the decision to dispose of non-exemped assets.</t>
  </si>
  <si>
    <t xml:space="preserve">Council meetings to approve the disposal of non-exempted assets should be properly planned, convened and correctly advertised and the public, provincial and national treasuries requested to supply inputs. </t>
  </si>
  <si>
    <t>The accounting officer may not properly apply his/her mind to decide whether the asset will be required to provide the basic services.</t>
  </si>
  <si>
    <t>Future minimum levels of basic services may not be delivered.</t>
  </si>
  <si>
    <t>Decisions on disposals may not be planned and linked to service delivery objectives.</t>
  </si>
  <si>
    <t>When requesting council approval to issue a right to use, control or manage a capital asset in excess of R10m, the information statement must include the valuation, the reasons, any expected benefits, proceeds and expected gain or loss.
The request must also include an approval to hold a public participation process.</t>
  </si>
  <si>
    <t xml:space="preserve">Council meetings to approve the right to use, control or manage a capital asset in excess of R10m should be properly planned, convened and correctly advertised and the public, provincial and national treasuries requested to supply inputs. </t>
  </si>
  <si>
    <t>Major stakeholders may not have been given the opportunity to provide information that may affect the decision to transfer the right to use, control or manage capital assets in excess of R10m.</t>
  </si>
  <si>
    <t>Status on completion of modules</t>
  </si>
  <si>
    <t xml:space="preserve">Did council approve any proposal to transfer or dispose of non-exempt capital assets in any financial year where the combined value of the assets exceeded five percent of the total value of its assets, as determined from the latest audited AFS and all immovable property?
</t>
  </si>
  <si>
    <t xml:space="preserve">Decisions on disposals may not be strategically planned and linked to service delivery.
</t>
  </si>
  <si>
    <t xml:space="preserve">The disposal or transfer of assets requires proper planning and should be included in the budget process over the MTREF-period. The assessment should be made concurrently with any review of service delivery requirements each year.  </t>
  </si>
  <si>
    <t xml:space="preserve">Did council approve any proposal to transfer or dispose of non-exempt high value capital assets where;
(a) An individual capital asset exceeded R50m,
(b) Individual capital asset exceeded 1% of the total value of the capital assets as determined from the latest audited AFS,
(c) An amount determined by resolution of the council (if less than R50m or 1%)?
</t>
  </si>
  <si>
    <t xml:space="preserve">Council must approve any proposal to transfer or dispose of non-exempt high value capital assets.
A high value asset has been defined as:
(a) An individual capital asset exceeding R50m,
(b) Individual capital asset that exceeds 1% of the total value of the capital assets as determined from the latest audited AFS,
(c) Council may determine an amount that is less than R50m or 1%?
</t>
  </si>
  <si>
    <t xml:space="preserve">If council was approached to approve any proposal to transfer or dispose of non-exempt capital assets, did the request to council:
- Include an information statement, and
- Authorise a public participation process to be conducted? </t>
  </si>
  <si>
    <t>An asset may be disposed of that may affect future service delivery.</t>
  </si>
  <si>
    <t>The disposal of minor movable capital assets that would not impact on service delivery may take up valuable council time.</t>
  </si>
  <si>
    <t>Council should delegate to the accounting officer the disposal of movable assets below a certain value. There should also be a documented and approved Assets Disposal procedure.</t>
  </si>
  <si>
    <t>If any non-exempt capital assets has been transfered or disposed of without council's approval did the accounting officer decide on reasonable grounds that the asset is not needed to provide the minimum level of basic municipal services, and was the fair market value of the asset and the economic  and community value to be received in exchange for the asset considered?</t>
  </si>
  <si>
    <t>The accounting officer in determining whether an asset is required to provide the minimum level of basic municipal services, and considering the fair market value of the asset and the economic  and community value to be received in exchange for the asset, should document the criteria considered in support of the decision arrived at.</t>
  </si>
  <si>
    <t>If a capital asset was transferred as an exempted asset: 
1) Was the asset transfered to an organ of state, and
2) In one of the following circumstances:
a) from a review by the municipality of its service delivery mechanisms, 
b) from a reorganisation of powers and functions between a municipality and its entity,
c) from an assignment of any of the powers or functions of a municipality to another organ of state by national legislation,
d) Where municipal housing or land is transferred to a national or provincial organ of state for housing for the poor, or
e) Is required or permitted in terms of national legislation?</t>
  </si>
  <si>
    <t xml:space="preserve">Incorrect procedures may be applied in the transfer of a capital asset. </t>
  </si>
  <si>
    <t>Exempt capital assets may only be transferred to an organ of state. 
The council should verify that the circumstances to enable an exempted capital asset to be transferred have been met. Associated considerations should be documented.</t>
  </si>
  <si>
    <t xml:space="preserve">If a capital asset was transferred as an exempted asset and is needed to provide a minimum level of basic service has the organ of state (transferree) demonstrated its ability to adequately maintain and safeguard the asset? </t>
  </si>
  <si>
    <t xml:space="preserve">Mandatory legislated conditions on the transfer to the organ of state should include:
- That ownership of the asset must immediately revert back if the organ of state receiving the asset ceases or is unable to render the service,
- That written approval is required to transfer, dispose, grant a right of use or encumber the asset in any way. </t>
  </si>
  <si>
    <t>If a right to use, control or manage a capital asset in excess of R10m was granted, was council approached to: 
- Approve the right in principle,
- Include an Information Statement, and
- Authorise that a public participation process be carried out?</t>
  </si>
  <si>
    <t>If council approved a right to use, control or manage a capital asset in excess of R10m, did council consider: 
- Whether the capital asset may be required by the municipality during the period for which the right is to be granted,
- Whether significant economic or financial benefit will be received,
- The risks and rewards,
- Any comments or representations received from the local community and other interested persons, affected organs of state, provincial and national treasuries,
- Compliance with applicable legislative?</t>
  </si>
  <si>
    <t>SCM Reg 43 
MFMA Circular 29</t>
  </si>
  <si>
    <t>MFMA Circular 29</t>
  </si>
  <si>
    <t>Circular 46</t>
  </si>
  <si>
    <t>SCM Reg 13 &amp; 44</t>
  </si>
  <si>
    <t>Action Plan</t>
  </si>
  <si>
    <t>Responsible person</t>
  </si>
  <si>
    <t>Completion Date</t>
  </si>
  <si>
    <t>Resources required</t>
  </si>
  <si>
    <t>Municipal 
Financial Management Capability Maturity Model</t>
  </si>
  <si>
    <t xml:space="preserve">Have all councillor's and officials received adequate induction? </t>
  </si>
  <si>
    <t>Interns</t>
  </si>
  <si>
    <t>Entity Budget Implementation Plan BIP) developed and Budget Steering Committee (BSC) established to monitor budget implementation.</t>
  </si>
  <si>
    <t>Entity analysis to be included as part of BIP and monitored by BSC.</t>
  </si>
  <si>
    <t>Publication of entity budget to be included as part of BIP and monitored by BSC.</t>
  </si>
  <si>
    <t>Capacity building may be compromised.</t>
  </si>
  <si>
    <t>Do the Interns have a mentor?</t>
  </si>
  <si>
    <t>Has a skills gap assessment been undertaken?</t>
  </si>
  <si>
    <t>Is all training undertaken according to the skills gaps identified and personal development plans?</t>
  </si>
  <si>
    <t>Is all training undertaken by accredited training service providers?</t>
  </si>
  <si>
    <t>Officials may not be appropriately utilised.</t>
  </si>
  <si>
    <t xml:space="preserve">Is all training given, relevant to the workplace requirements?  </t>
  </si>
  <si>
    <t>Is the MFMA Interactive DVD  Learning included as part of training?</t>
  </si>
  <si>
    <t>A register should be retained to ensure that all officials complete the MFMA Interactive DVD .</t>
  </si>
  <si>
    <t>INSTITUTIONAL</t>
  </si>
  <si>
    <t>Training may not be based on appropriate areas requiring training</t>
  </si>
  <si>
    <t>Skills gap assessments should be undertaken annually and records retained of training requirements.</t>
  </si>
  <si>
    <t xml:space="preserve">Mentors for Interns should agree to be mentors and sign an acceptance letter and receive an appointment letter </t>
  </si>
  <si>
    <t>Interns may not be guided appropriately.</t>
  </si>
  <si>
    <t>Training may not be based on appropriate areas requiring training.</t>
  </si>
  <si>
    <t>Training should be organised and based on skills gaps identified and personal development plans.</t>
  </si>
  <si>
    <t xml:space="preserve">Essential information and skills on the Interactive DVD Learning may not be acquired by new officials. </t>
  </si>
  <si>
    <t>Training planned for the year should be reviewed against actual at the end of the year, documented and shortcomings explained.</t>
  </si>
  <si>
    <t>Training may not be viewed as essential.</t>
  </si>
  <si>
    <t>Training may not be relevant nor at the standard required.</t>
  </si>
  <si>
    <t>All training service providers should provide proof of being accredited before being appointed and the proof should be filed with the appointment process.</t>
  </si>
  <si>
    <t>Accredited service providers, particularly from the region, may not be used for training.</t>
  </si>
  <si>
    <t>A database of all accredited service providers should be regularly updated and service providers from the region should be encouraged to apply for registration on the database.</t>
  </si>
  <si>
    <t>A manager should always sign any training requests and certify that the training to be received is a work place requirement of the training request.</t>
  </si>
  <si>
    <t xml:space="preserve">A form indicating the induction received and date, signed by both HR and the official/councilor should be filed in their personal files </t>
  </si>
  <si>
    <t>The manager responsible for leave administration should be aware of agreements and should ensure management implements the terms of the agreement after approval by council.</t>
  </si>
  <si>
    <t>Leave may not be in line with leave policy</t>
  </si>
  <si>
    <t>Are employees granted leave and take leave in terms of a council approved policy?</t>
  </si>
  <si>
    <t>Year planners should be used to ensure leave is managed effectively.</t>
  </si>
  <si>
    <t xml:space="preserve">Is annual leave reconciled annually and is the unused leave managed and capped according to an approved policy?  </t>
  </si>
  <si>
    <t>Is leave information communicated on payslips and are there plans in place for staff who have excess leave days?</t>
  </si>
  <si>
    <t xml:space="preserve">Available leave should be printed on monthly payslips.
</t>
  </si>
  <si>
    <t xml:space="preserve">Are medical certificates attached when two days sick leave is exceeded on more than two occasions in an eight week cycle? </t>
  </si>
  <si>
    <t xml:space="preserve">Are medical certificates attached when sick leave exceeds 2 consecutive week days? </t>
  </si>
  <si>
    <t xml:space="preserve">Sick leave certificates should be attached where sick leave exceeds 2 days. </t>
  </si>
  <si>
    <t xml:space="preserve">Medical certificates should be attached when two days sick leave is exceeded on more than two occasions in an eight week cycle. </t>
  </si>
  <si>
    <t>Allowances (housing and standby commonly) should be paid in terms of any agreements approved by council.</t>
  </si>
  <si>
    <t>Are allowances calculated according to agreed formulas and approved by council?</t>
  </si>
  <si>
    <t>TECHNICAL</t>
  </si>
  <si>
    <t>Does the municipality report within 30 days after the end of each quarter on non-financial (performance information) allocations to the transferring national officer, provincial treasuries and National Treasury?</t>
  </si>
  <si>
    <t>The municipality must report within 30 days after the end of each quarter on non-financial (performance information) allocations to the transferring national officer, provincial treasuries and National Treasury.</t>
  </si>
  <si>
    <t xml:space="preserve">DoRA </t>
  </si>
  <si>
    <t xml:space="preserve">Financial and non-financial performance evaluations of programmes should be submitted to the transferring national officer and provincial treasury. </t>
  </si>
  <si>
    <t xml:space="preserve">Have financial and non-financial performance evaluations of programmes been submitted to the transferring national officer and provincial treasury within two months of the financial year end? </t>
  </si>
  <si>
    <t>Is an annual declaration received from employees who receive a housing subsidy that they live in the house (primary residence) and entitled to receive a subsidy?</t>
  </si>
  <si>
    <t>MFMA Help desk:
MFMA@treasury.gov.za</t>
  </si>
  <si>
    <t>MFMA Help Desk: 
MFMA@treasury.gov.za</t>
  </si>
  <si>
    <t>Comments</t>
  </si>
  <si>
    <t>Please submit all comments or enquiries to the MFMA helpdesk : mfma@treasury.gov.za or contact telephone (012) 315 5850 for technical assistance.</t>
  </si>
  <si>
    <t>Summary of Assessment</t>
  </si>
  <si>
    <t>Each module computes an average score which is automatically populated in the Summary of Assessment Sheet. The average scores of all modules are summed up to compute a total average score in the Summary of Assessment Sheet.</t>
  </si>
  <si>
    <t>Has qualified officials, complying with the required minimum competency levels, been assigned to support the effective functionality of the BTO and to provide assistance to the CFO?</t>
  </si>
  <si>
    <t>Has the responsibility for Capacity Building been delegated to an individual?</t>
  </si>
  <si>
    <t>Is the municipality’s recruitment and selection policy aligned to the Municipal Regulations on Minimum Competency Levels, 2007?</t>
  </si>
  <si>
    <r>
      <t>Before an employee is paid a final salary do all responsible officials sign a termination form to consider</t>
    </r>
    <r>
      <rPr>
        <i/>
        <sz val="11"/>
        <color indexed="8"/>
        <rFont val="Calibri"/>
        <family val="2"/>
      </rPr>
      <t xml:space="preserve"> inter alia </t>
    </r>
    <r>
      <rPr>
        <sz val="11"/>
        <color indexed="8"/>
        <rFont val="Calibri"/>
        <family val="2"/>
      </rPr>
      <t>that; any outstanding amounts (bursary loans have been repaid and assets (vehicles, laptop or ICT equipment, cell phone etc.) have been returned?</t>
    </r>
  </si>
  <si>
    <t>MSA amend
Gazette 34433 Vol 553 (Jul11) S54A &amp; S56</t>
  </si>
  <si>
    <t>Was an AFS Preparation Plan with appropriate timetable developed, reviewed by the CFO and senior management and duly authorised by the municipal manager, to integrate the various deadlines of each contributor?</t>
  </si>
  <si>
    <t>Does the Chief Finance Officer provide guidance on the exact information required for inclusion in the audit file to the finance official from the Budget and Treasury Office delegated the task to co-ordinate the preparation of the audit file, and does he/she sign-off on the submission of the file?</t>
  </si>
  <si>
    <t>Has the municipality adopted and implemented an appropriate and effective cash management policy?</t>
  </si>
  <si>
    <t>a)The net current asset requirements of the municipality may not be effectively managed; 
b) Insufficient cash resources may not be available to finance the capital and operating budgets of the municipality.
c) There may be ineffective controls over the bank accounts.</t>
  </si>
  <si>
    <t>A cash management policy should be developed and revised and approved annually to ensure;
a) The management of cash; 
the handling, safeguarding and banking of cash, processing and reconciliation of transactions, adhering to procedures and policies, recording and maintaining of information whether manually or electronically.
The policy should ideally be reviewed by either/both the Finance &amp; Audit Committees.</t>
  </si>
  <si>
    <t>Has the municipality adopted and implemented an appropriate and effective investment policy?</t>
  </si>
  <si>
    <t>a) The highest possible return may be done at the risk of the safety of deposits,
b)  Investments may not be diversified,
c) There may be ineffective controls over the bank accounts.</t>
  </si>
  <si>
    <t>An investment management policy should be developed and revised and approved annually to ensure;
a) Investments:
Gain the highest possible return, without unnecessary risks during periods when excess funds are not being used (preservation and safety with diversification and liquidity).
The policy should ideally be reviewed by either/both the Finance &amp; Audit Committees.</t>
  </si>
  <si>
    <t>Where appropriate, are vacant posts for Grants and Transfers filled within a three month period?</t>
  </si>
  <si>
    <t>Has qualified officials, complying with the required minimum competency levels, been assigned to support the effective functionality of this function.</t>
  </si>
  <si>
    <t>Does a manager, if applicable delegation of duty in place, and the CFO receive a copy of all reconciliations at least quarterly?</t>
  </si>
  <si>
    <t>Are conditional grants cash backed at all times?</t>
  </si>
  <si>
    <t>Are reports and reconciliations to this effect tabled and discussed at all financial committee meetings?</t>
  </si>
  <si>
    <t xml:space="preserve">Do the municipality have approved by-laws in terms of municipal functions including;
- Electricity, water, sanitation and waste management.
- Rates, credit control &amp; 
- Standing Orders of council, street and trading, fire and safety, </t>
  </si>
  <si>
    <t xml:space="preserve">Has a system been implemented to; 
(a) record irregular expenditure or any fruitless and wasteful expenditure,
(b) to report to the board of directors of the entity, 
(c) report promptly to the mayor and municipal manager of the entity's parent municipality,  
(d) report to the AG 
</t>
  </si>
  <si>
    <t>Have reasons for all deviations from, and ratification of minor breaches of procurement processes been provided, and reported at the next council meeting?</t>
  </si>
  <si>
    <t>Do the notes of the annual financial statements disclose particulars of all deviations from, and ratification of minor breaches of procurement processes approved by the municipal manager?</t>
  </si>
  <si>
    <t xml:space="preserve">Have reasons for all deviations from, and ratification of minor breaches of procurement processes been provided, approved by the municipal manager and recorded in a register?
</t>
  </si>
  <si>
    <t>Does the Head: SCM and requisite staff comply with the Minimum Competency Regulations?</t>
  </si>
  <si>
    <t>Is the supplier database updated on at least an annual basis by inviting, through local newspapers and the municipal website, prospective providers of goods and services to apply for evaluation and listing as accredited prospective providers and is the list updated at least on a quarterly basis?</t>
  </si>
  <si>
    <t>Is a check performed to verify the tax clearance certificates of all suppliers for bids and written price quotations above R30,000 prior to the award of the bid?</t>
  </si>
  <si>
    <t>Are experts invited, if required, to attend bid committee meetings, particularly Specification Committee meetings when technical projects are specified, evaluated and awarded.</t>
  </si>
  <si>
    <t>If goods and services were procured under a contract secured by another organ of state, was the following condition complied with;
- The contract secured was by means of a competitive bidding process applicable to that organ of state.</t>
  </si>
  <si>
    <t xml:space="preserve">If goods and services were procured under a contract secured by another organ of state, was the following condition complied with;
- The SCM policy of the other organ of state must have allowed the procurement.
</t>
  </si>
  <si>
    <t xml:space="preserve">If goods and services were procured under a contract secured by another organ of state, was the following condition complied with;
- There were demonstrable discounts or benefits for the municipality.
</t>
  </si>
  <si>
    <t>If goods and services were procured under a contract secured by another organ of state, was the following condition complied with;
- The other organ of state and the provider have consented to such procurement in writing?</t>
  </si>
  <si>
    <t xml:space="preserve">If council approved any proposal to transfer or dispose of non-exempt capital assets: 
Was the council meeting open to the public and were the local community and other interested parties invited to submit comments or recommendations at least 60 days before the council meeting?
</t>
  </si>
  <si>
    <t>If council approved any proposal to transfer or dispose of non-exempt capital assets: 
Were the views and recommendations of provincial and national treasury requested and considered?</t>
  </si>
  <si>
    <t>Did council:
- Consider the fair market value, the economic value and community value of the non-exempt capital assets? and 
 - Decided on reasonable grounds that the capital asset was not needed to provide the minimum level of basic municipal services?</t>
  </si>
  <si>
    <t>If council approved a proposal to transfer or dispose of non-exempt capital asset, did council consider: 
- Whether the capital asset may be required at a later date for own use,
- Whether significant economic or financial benefit will be received,
- The risks and rewards,
- Compliance with applicable legislation?</t>
  </si>
  <si>
    <t>If any non-exempted capital assets have been transfered or disposed of without council's approval;
- Has the council delegated its power to the accounting officer?</t>
  </si>
  <si>
    <t>If any non-exempted capital assets have been transfered or disposed of without council's approval;
- Was the capital asset a movable asset?</t>
  </si>
  <si>
    <t>If any non-exempted capital assets have been transfered or disposed of without council's approval;
- Was the the value of the capital asset below the value determined by the council?</t>
  </si>
  <si>
    <t>If any non-exempted capital assets have been transfered or disposed of without council's approval;
- Was the capital asset not a high value item (less than R50m or 1% of the total value of the capital assets)?</t>
  </si>
  <si>
    <t>If any non-exempted capital assets have been transfered or disposed of without council's approval;
-  Was the transfer or disposal effected in accordance with the municipality's Disposal Management procedure?</t>
  </si>
  <si>
    <t xml:space="preserve">Is a physical verification and condition assessment performed at least annually to verify the existence of assets, and to record:
- The condition of individual assets?
 </t>
  </si>
  <si>
    <t>Is a physical verification and condition assessment performed at least annually to verify the existence of assets, and to record:
- Impairments to the value of assets?</t>
  </si>
  <si>
    <t xml:space="preserve">Is a physical verification and condition assessment performed at least annually to verify the existence of assets, and to record:
- Assets requiring excessive maintenance? </t>
  </si>
  <si>
    <t xml:space="preserve">Is a physical verification and condition assessment performed at least annually to verify the existence of assets, and to record:
- Assets with useful lives different from the expected useful lives? </t>
  </si>
  <si>
    <t xml:space="preserve">Is a physical verification and condition assessment performed at least annually to verify the existence of assets, and to record:
- Any changes in the residual value of assets?
 </t>
  </si>
  <si>
    <r>
      <t xml:space="preserve">Did the municipality receive funds from a public entity as a grant, sponsorship or donation and if so, </t>
    </r>
    <r>
      <rPr>
        <sz val="11"/>
        <rFont val="Calibri"/>
        <family val="2"/>
        <scheme val="minor"/>
      </rPr>
      <t>was the purpose and amount disclosed in the annual financial statements?</t>
    </r>
  </si>
  <si>
    <t xml:space="preserve">Are processes in place to;
- record assets on receipt (or on a regular scheduled basis) in the asset register?
</t>
  </si>
  <si>
    <t xml:space="preserve">Are processes in place to;
- tag or code all assets?
</t>
  </si>
  <si>
    <t xml:space="preserve">Is the recording of assets in the asset register and tagging of assets done independently of the official ordering and receiving the assets?
</t>
  </si>
  <si>
    <t>Does the municipality have the required capacity to implement the fraud prevention and anti corruption plans?</t>
  </si>
  <si>
    <t>Fraud prevention mechanisms may not be implemented.</t>
  </si>
  <si>
    <t>Regularly monitor and report on the implementation of fraud and anti corruption plans and the whistle blowing policy.</t>
  </si>
  <si>
    <t>Is the Internal Audit function performed by an external service provider?</t>
  </si>
  <si>
    <t>If the Internal Audit Function is outsourced to an external service provider is there a signed service level agreement setting out the roles and responsibilities of both parties and clearly sets out the required deliverables as per s165 of the MFMA.</t>
  </si>
  <si>
    <t>Service provider may not perform all required functions as per section 165 of the MFMA.</t>
  </si>
  <si>
    <t>Service Level Agreement must clearly set out roles and responsibilities of both the municipality and the service provider as well as the specific deliverables required.</t>
  </si>
  <si>
    <t>Did the Board submit its proposed budget to the municipality by the 1 February or earlier?</t>
  </si>
  <si>
    <t>Were the business / support / implementation plans submitted by the due dates and approved by the transferring officer?</t>
  </si>
  <si>
    <t>Is progress made on the implementation of the Audit Action Plan reported on a quarterly basis to the Audit Committee?</t>
  </si>
  <si>
    <t>AG findings are not addressed and repeated in subsequent financial year.</t>
  </si>
  <si>
    <t>Progress against the implementation of the Audit Action Plan must be reported to the AC on at least a quarterly basis.</t>
  </si>
  <si>
    <t>Is remedial action taken timeously if a matter is not addressed successfully?</t>
  </si>
  <si>
    <t>Insufficient progress on implementation of required actions lead to repeat of audit query.</t>
  </si>
  <si>
    <t>Municipality needs to implement remedial actions as soon as it realises matters are not addressed adequately.</t>
  </si>
  <si>
    <t>Are interim financial statements drafted at least bi-annually?</t>
  </si>
  <si>
    <t>Interim financial statements should be drafted at mid-year which should assist year end preparation.</t>
  </si>
  <si>
    <t>Has the previous budget process been reviewed to determine shortcomings and improvements and have improvements been effected in the current year's budget?</t>
  </si>
  <si>
    <t>In the event of a previous operational deficit, has this been rectified in the budget for the current financial cycle?</t>
  </si>
  <si>
    <t>Does the approved structure make provision for the allocation of specific financial management reform components to  individuals in the municipality to ensure sustainable capacity?</t>
  </si>
  <si>
    <t>Some financial management reforms may not be adequately addressed.</t>
  </si>
  <si>
    <t>Ensure the responsibility for all financial management reform components are allocated to specific individuals.</t>
  </si>
  <si>
    <t>Are officials that have attended repeated training on specific areas of their work, and still not effectively and efficiently discharging that specific duty, been transferred to positions more suitable for the individual’s skills set?</t>
  </si>
  <si>
    <t>Officials that have received repeated training on the same area and still not efficiently discharging that specific duty should be relocated to a position more suitable to their skills set.</t>
  </si>
  <si>
    <t>Is training undertaken on a continuous basis?</t>
  </si>
  <si>
    <t xml:space="preserve">Is there a database of service providers and particularly service providers from the region? </t>
  </si>
  <si>
    <t>Officials skills set may not be appropriate for a specific position and duties not performed effectively and efficiently.</t>
  </si>
  <si>
    <t>Have the Accounting Officer taken the necessary steps to ensure that the responsible officials will have the necessary capacity to implement the SCOA by the legislated date of 1 July 2017?</t>
  </si>
  <si>
    <t>Have the Accounting Officer taken the necessary steps to ensure that the financial and business applications of the municipality will be able to accommodate the implementation of SCOA by 1 July 2017?</t>
  </si>
  <si>
    <t>Have the Accounting Officer ensured that the necessary resolutions, policies and budgetary provisions have been made to ensure compliance with the Regulations by 1 July 2017?</t>
  </si>
  <si>
    <t>SCOA Regulation 13(b)</t>
  </si>
  <si>
    <t>SCOA Regulation 13(c)</t>
  </si>
  <si>
    <t>SCOA Regulation 13(d)</t>
  </si>
  <si>
    <t>SCOA Regulation 13(a)</t>
  </si>
  <si>
    <t>Have the Accounting Officer delegated the necessary powers and duties to the appropriate officials to ensure compliance with the SCOA regulations by 1 July 2017?</t>
  </si>
  <si>
    <t>Officials may not have the delegated authority to discharge their required duties.</t>
  </si>
  <si>
    <t>Written delegations that maximise the administrative and operational efficiency and provide for adequate checks should be in place.</t>
  </si>
  <si>
    <t>Officials may not be sufficiently capacitated to implement the Standard Chart of Accounts.</t>
  </si>
  <si>
    <t>Ensuring that all responsible officials receive the required training and attend all training workshops regarding SCOA that is presented by National Treasury.</t>
  </si>
  <si>
    <t>The municipality's financial and business applications may not be able to accommodate the implementation of the SCOA regulations.</t>
  </si>
  <si>
    <t>Ensuring that the necessary steps are in place in order for the financial and business applications of the municipality to accommodate the SCOA regulations i.e. 
Compliance with the segments as per Reg 4(1);
Accurate recording of all financial transactions;
Provide for hosting of GL structured as per Reg 4(2);
Providing a portal for free access for information purposes for any person authorised by the DG or Accounting Officer.</t>
  </si>
  <si>
    <t>Council may not be aware of the requirements of the Regulation and insufficient budgetary provision made to comply with the Regulations.</t>
  </si>
  <si>
    <t>The Accounting Officer must table a report to Council setting out the requirements of the Regulations and thereafter report at least quarterly on progress made. Sufficient budgetary provision must be made in the 2014/15 and 2015/16 budgets for implementation by 1 July 2017.</t>
  </si>
  <si>
    <t>For material bids:
- is a final check carried out with SARS on the tax status of the bidder before approving the contract, 
- during a multi-year contract or before paying out any retention fees, is a check carried out with SARS on the tax status of the service provider?</t>
  </si>
  <si>
    <t>A supervisor should check batches captured and ensure batch totals are correct.</t>
  </si>
  <si>
    <t>There may not be accountability for changes on the system.</t>
  </si>
  <si>
    <t>If not written off by Council, have steps been implemented to recover the irregular expenditure from the person liable and have disciplinary steps been taken.</t>
  </si>
  <si>
    <t>Irregular expenditure must be recovered if not written off by Council.</t>
  </si>
  <si>
    <t>If the Municipal Council condoned irregular expenditure in terms of section 32(2) of the MFMA, have the expenditure been disclosed in the AFS?</t>
  </si>
  <si>
    <t>Particulars of irregular expenditure must be diclosed in the AFS.</t>
  </si>
  <si>
    <t>Financial Misconduct Procedures</t>
  </si>
  <si>
    <r>
      <t>Have all Sec 56 Manager positions been filled either on a contract basis or permanently?</t>
    </r>
    <r>
      <rPr>
        <sz val="11"/>
        <color rgb="FFFF0000"/>
        <rFont val="Calibri"/>
        <family val="2"/>
        <scheme val="minor"/>
      </rPr>
      <t xml:space="preserve"> </t>
    </r>
  </si>
  <si>
    <t>Have the municipal council, or board of directors of a municipal entity, established a disciplinary board, consisting of no more than five members, to investigate allegations of financial misconduct?</t>
  </si>
  <si>
    <t xml:space="preserve">Are the members of the board;
A natural person; and a
Citizen or permanent resident of the Republic and resident in the province where the municipality is situated?
</t>
  </si>
  <si>
    <t>If the disciplinary board determines that the allegations is founded is a full investigation conducted?</t>
  </si>
  <si>
    <t>Do the municipality or municipal entity develop terms of reference for the investigation within 7 days of receipt from the disciplinary board for approval by council or the board of directors?</t>
  </si>
  <si>
    <t>A disciplinary board must be established consisting of no more than 5 members.</t>
  </si>
  <si>
    <t>Regulation 4(1)</t>
  </si>
  <si>
    <t>Regulation 5(1)</t>
  </si>
  <si>
    <t>Regulation 5(4)</t>
  </si>
  <si>
    <t>Regulation 6(1)</t>
  </si>
  <si>
    <t>Regulation 6(2)</t>
  </si>
  <si>
    <t>After completion of the investigation does the investigator submit a detailed report including findings and recommendations to the mayor, chairperson of the board, accounting officer, speaker of the council, provincial and National Treasury?</t>
  </si>
  <si>
    <t>Regulation 6(3)</t>
  </si>
  <si>
    <t>Regulation 6(4)</t>
  </si>
  <si>
    <t>Regulation 6(6)</t>
  </si>
  <si>
    <t>Does the investigator notify the provincial and National Treasury to intervene in terms of regulation 19 if the recommended disciplinary steps against the transgressor is not taken?</t>
  </si>
  <si>
    <t>Regulation 6(7)</t>
  </si>
  <si>
    <t>Instances of financial misconduct may not be reported and investigated leading to financial losses for the municipality.</t>
  </si>
  <si>
    <t>All allegations of financial misconduct must be referred to the disciplinary board for evaluation and action.</t>
  </si>
  <si>
    <t>The disciplinary board must instigate investigations in all instances where the allegations are founded.</t>
  </si>
  <si>
    <t>The investigation may not be conducted in the correct manner.</t>
  </si>
  <si>
    <t>The investigation may be compromised by not following the correct Terms of Reference.</t>
  </si>
  <si>
    <t>Disciplinary steps may not be instituted against the transgressors and repeat offences may occur.</t>
  </si>
  <si>
    <t>The investigator must request the relevant provincial treasury and National Treasury to intervene if required.</t>
  </si>
  <si>
    <t>Do the municipality or municipal entity submit the information document to the required stakeholders within five days of completion?</t>
  </si>
  <si>
    <t>Do the municipality or municipal entity prepare an information document on any alleged financial misconduct or financial offence?</t>
  </si>
  <si>
    <t>Regulation 14(1)</t>
  </si>
  <si>
    <t>Regulation 14(2)</t>
  </si>
  <si>
    <t>The information document must contain at least the following information:
a) name and position of person implicated;
b) summary of the facts and circumstances;
c) any disciplinary steps taken or to be taken, and if none the reasons therefore;
d) in the case of a financial offense the SAPS case number;
e) any steps taken to recover the expenditure</t>
  </si>
  <si>
    <t>Investigation report must be submitted to:
a) mayor;
b) accounting officer of the parent municipality;
c) chairperson of the board;
d) MEC for local government in the province;
e) national department responsible for local government;
f) provincial treasury;
g) National Treasury; and
h) Auditor-General</t>
  </si>
  <si>
    <t>Do the mayor of the municipality or the chairperson of the board table the information document in the municipal council or the board of directors at the first meeting after receipt of the document?</t>
  </si>
  <si>
    <t>Do the municipality report any resolutions taken relating to the information document tot the provincial and National treasury?</t>
  </si>
  <si>
    <t>Regulation 15(1)</t>
  </si>
  <si>
    <t>Regulation 15(2)</t>
  </si>
  <si>
    <t>Regulation 15(3)</t>
  </si>
  <si>
    <t>Funds may not be recovered from the transgressor leading to financial loss for the municipality or municipal entity.</t>
  </si>
  <si>
    <t>Steps must be implemented to recover the funds from the transgressor in order to minimise the financial loss of the municipality or municipality entity.</t>
  </si>
  <si>
    <t>Regulation 4(4)</t>
  </si>
  <si>
    <t>Members of the disciplinary board may not be eligible to serve as members thereby affecting the validity of the investigation report and recommendations of the Disciplinary Board</t>
  </si>
  <si>
    <t>The members of the board must be a natural person and not disqualified in terms of regulation 4(5). Persons disqualified include:
a) A person who has been convicted of an offence in terms of this regulation or any other legislation;
b)a person who has been convicted of theft, fraud, forgery or any other offence with dishonesty as an element;
c) a person who at any time was removed from any office of trust on account of misconduct or dishonesty;
d) an accounting officer of a municipality or municipal entity;
e) a political office bearer or a member of a board of directors; and;
f) a person who is an office bearer in a political party.</t>
  </si>
  <si>
    <t xml:space="preserve">On receiving a report in terms of Regulation 3(1), if the council, board of directors, or accounting officer of the municipality or municipal entity believe that an act of financial misconduct has been committed, is the matter referred to the disciplinary board within 7 days of receipt to conduct a preliminary investigation? </t>
  </si>
  <si>
    <t>Instances of financial misconduct may not be reported and investigated leading to financial losses for the municipality. The municipality may also waste municipal resources on investigation of unfounded allegations  which may also lead to losses for the municipality or municipal entity.</t>
  </si>
  <si>
    <t>Instances of financial misconduct may not be investigated leading to financial losses for the municipality/municipal  entity.</t>
  </si>
  <si>
    <t>If the Council or board of directors do not act on the recommendation of the disciplinary board does the board request the relevant provincial treasury or National Treasury to intervene in terms of regulation 19 of the Municipal Regulations on Financial Misconduct Procedures and Criminal Proceedings?</t>
  </si>
  <si>
    <t>The disciplinary board must request the relevant provincial treasury and National Treasury to intervene if allegations which is founded are not fully investigated.</t>
  </si>
  <si>
    <t>The mayor, accounting officer, chairperson of the board and speaker must ensure that a full report including findings and recommendations are submitted by the investigator.</t>
  </si>
  <si>
    <t>Do the mayor, speaker, accounting officer or chairperson of the board table the report at the first meeting of council or the board of directors, after the report was finalised?</t>
  </si>
  <si>
    <t>The Mayor or Chairperson of the board must ensure that the full council or board of directors is informed of the recommendations from the investigator.</t>
  </si>
  <si>
    <t>If the findings or recommendations of the report are rejected by council or the board of directors, are reasons for the rejection provided to the investigator within five days of the rejection?</t>
  </si>
  <si>
    <t>Reason must be provided for the rejection of the report in order to ensure that there is transperancy in the whole process and to prevent wasteful expenditure.</t>
  </si>
  <si>
    <t>Full information regarding the incident and the outcome of the investigation may not be available in order to institute measures to prevent re-occurrences of the financial misconduct and financial offences. Lack of information may also prevent proper follow-ups of disciplinary proceedings and possible criminal proceedings</t>
  </si>
  <si>
    <t xml:space="preserve">Full information regarding the incident and the outcome of the investigation may not be available in order to institute measures to prevent re-occurrences of the financial misconduct and financial offences or to monitor progress of disciplinary processes or criminal proceedings. </t>
  </si>
  <si>
    <t xml:space="preserve">Full information regarding the incident and the outcome of the investigation may not be available in order to institute measures to prevent re-occurrences of the misconduct. Council or the Board of directors might also not have sufficient information to exercise sufficient oversight over disciplinary processes. </t>
  </si>
  <si>
    <t>The information document must be tabled before the full council and board of directors in order for oversight to take place and appropriate decisions to be made.</t>
  </si>
  <si>
    <t>National or Provincial Treasury might not be able to perform their legislative oversight function without sufficient information at their disposal</t>
  </si>
  <si>
    <t xml:space="preserve">Resolutions taken in relation to the information document must be reported to the National and Provincial treasuries. </t>
  </si>
  <si>
    <t>If the mayor, accounting officer or chairperson of the board of directors is of the view that the funds need to be recovered from the alleged transgressor is a special meeting convened to discuss the recoverability of the funds in terms of s32 of the MFMA?</t>
  </si>
  <si>
    <t>Regulation 17</t>
  </si>
  <si>
    <t>Does the municipality or municipal entity have a council policy which outlines procedures for confidential reporting of allegations of financial misconduct and financial offences and was such policy made public?</t>
  </si>
  <si>
    <t>Persons will not be aware of reporting procedures which mighty lead to allegations not being attended to.</t>
  </si>
  <si>
    <t>Municipalities / municipal entities must develop reporting procedures which will guide the manner in which allegations should be dealt with.</t>
  </si>
  <si>
    <t>Did the designated official authorize an investigation of the facts and circumstances of the alleged financial offence by the councillor / member of the board of directors of the municipal entity?</t>
  </si>
  <si>
    <t>Regulation
11(1) / 12(1)</t>
  </si>
  <si>
    <t>Did the designated official submit the investigation report to the municipal council / board of directors of the municipal entity?</t>
  </si>
  <si>
    <t>Regulation
11(2) / 12(2)</t>
  </si>
  <si>
    <t>Regulation
11(4) / 12(4)</t>
  </si>
  <si>
    <t>Was the outcome of the investigation reported to the relevant authority i.e.:
Board of Directors of the municipal entity;
Municipal Council of the entity's parent municipality;
MEC for finance in the province;
MEC for local government in the province;
Minister of Finance; and
Minister responsible for local government?</t>
  </si>
  <si>
    <t>Disciplinary steps may not be instigated against the Councillor / member of the board of directors and there might be a re-occurrence of the financial offence</t>
  </si>
  <si>
    <t>The relevant authority might not be able to exercise their oversight function effectively.</t>
  </si>
  <si>
    <t>Designated official to ensure that outcomes of investigations are reported to the relevant authorities.</t>
  </si>
  <si>
    <t>Designated official to ensure that investigation report is tabled before council / members of the board of directors of the municipal entity, for necessary action.</t>
  </si>
  <si>
    <t>Designated official must ensure that all allegations of financial offences are investigated.</t>
  </si>
  <si>
    <t>If instances of alleged financial offences are not investigated, there might be reoccurrences and the municipality / municipal entity may suffer potential losses.</t>
  </si>
  <si>
    <t>Is the municipality’s recruitment and selection policy aligned to the Municipal Regulations on Appointment and Conditions of Employment of Senior Managers, 2014?</t>
  </si>
  <si>
    <t>Senior Managers may be appointed in contradiction with the Regulation.</t>
  </si>
  <si>
    <t>Recruitment and selection should be aligned to the Appointment and Conditions of Employment of Senior Managers Regulations.</t>
  </si>
  <si>
    <t>Was this module completed and reviewed by more than one municipal official, one of which was the Head of Supply Chain?</t>
  </si>
  <si>
    <t>Module must be completed and reviewed by two separate officials, one being the Head of Supply Chain Management.</t>
  </si>
  <si>
    <t>Module must be completed and reviewed by two separate officials, one being the Head of Internal Audit.</t>
  </si>
  <si>
    <t>Module must be completed and reviewed by two separate officials, one being the Head of Risk Management.</t>
  </si>
  <si>
    <t>Module must be completed and reviewed by two separate officials, one being the Head of Revenue Management.</t>
  </si>
  <si>
    <t>Module must be completed and reviewed by two separate officials, one being the Head of Expenditure Management.</t>
  </si>
  <si>
    <t>Module must be completed and reviewed by two separate officials, one being the Head of Asset Management.</t>
  </si>
  <si>
    <t>Module must be completed and reviewed by two separate officials, one being the Human Resource Manager.</t>
  </si>
  <si>
    <t>Module must be completed and reviewed by two separate officials, one being the Accounting Officer.</t>
  </si>
  <si>
    <t>Was this module completed reviewed by more than one municipal official?</t>
  </si>
  <si>
    <t>Module must be completed and reviewed by two separate officials.</t>
  </si>
  <si>
    <t>Was this module completed and reviewed by more than one municipal official, one of which is the Head of Risk Management?</t>
  </si>
  <si>
    <t>Was this module completed and reviewed by more than one municipal official, one of which is the Head of the Revenue Section?</t>
  </si>
  <si>
    <t>Was this module completed and reviewed by more than one municipal official, one of which is the Head of Internal Audit?</t>
  </si>
  <si>
    <t>Was this module completed and reviewed by more than one municipal official, one of which is the Head of Expenditure Management?</t>
  </si>
  <si>
    <t>Was this module completed and reviewed by more than one municipal official, one of which is the Head of Asset Management?</t>
  </si>
  <si>
    <t>Was this module completed and reviewed by more than one municipal official?</t>
  </si>
  <si>
    <t>Was this module completed and reviewed by more than one municipal official, one of which is the Human Resource Manager?</t>
  </si>
  <si>
    <t>Was this module completed and reviewed by more than one municipal official, one of which is the Accounting Officer?</t>
  </si>
  <si>
    <t>Question 3</t>
  </si>
  <si>
    <t>Question 4</t>
  </si>
  <si>
    <t>Question 5</t>
  </si>
  <si>
    <t>Question 14</t>
  </si>
  <si>
    <t>Question 24</t>
  </si>
  <si>
    <t>Use the Summary of Assessment Sheet to navigate the model.</t>
  </si>
  <si>
    <t>Khabo Ramosibi</t>
  </si>
  <si>
    <t>kramosibi@emogalelm.gov.za</t>
  </si>
  <si>
    <t>Monica Mathebela</t>
  </si>
  <si>
    <t>mmathebela@emogalelm.gov.za</t>
  </si>
  <si>
    <t>Not approved by Council</t>
  </si>
  <si>
    <t>Human Resources Division</t>
  </si>
  <si>
    <t>Approved structure implemented, howvwer posts are sometimes vacant for more that 3 months</t>
  </si>
  <si>
    <t xml:space="preserve">Human Resources Division </t>
  </si>
  <si>
    <t>Job evelaution not conluded for all posts</t>
  </si>
  <si>
    <t>Policies are devloped and reviewed annually, however not all divisions have SOP manuals</t>
  </si>
  <si>
    <t>Divisional Managers</t>
  </si>
  <si>
    <t>Human Resources Divisions</t>
  </si>
  <si>
    <t>Mostly in-house training to new officials</t>
  </si>
  <si>
    <t>System not well promoted</t>
  </si>
  <si>
    <t>Other recommendations are phased in over period of years</t>
  </si>
  <si>
    <t>Only senior managers are held accountable, performance not cascaded to other officials.</t>
  </si>
  <si>
    <t>Not all officials received induction</t>
  </si>
  <si>
    <t>Job evaluation not finalised for all posts</t>
  </si>
  <si>
    <t>No projection beyond 3 years</t>
  </si>
  <si>
    <t>Strategic planning to be held in November</t>
  </si>
  <si>
    <t>Process reviewed annually</t>
  </si>
  <si>
    <t>Tariff not cost reflective, aglined to CPI and as guided by Treasury and other regulatory bodies from time to time</t>
  </si>
  <si>
    <t>Not all staff have PDP's</t>
  </si>
  <si>
    <t>Some trainings are done at adhoc</t>
  </si>
  <si>
    <t>Using Treasury guidelines</t>
  </si>
  <si>
    <t>Fixed asset ledger accounts reconciled at year end</t>
  </si>
  <si>
    <t>Some accounts are only reconciled at year end</t>
  </si>
  <si>
    <t>Reconciled monthly</t>
  </si>
  <si>
    <t>Reconciled at year end</t>
  </si>
  <si>
    <t>Currently located within the SCM division</t>
  </si>
  <si>
    <t>Only asset management policy</t>
  </si>
  <si>
    <t>Organasitional structure developed, recruitment of skilled personell to follow</t>
  </si>
  <si>
    <t>Only using munsoft module</t>
  </si>
  <si>
    <t>Overtime well managed, however may exceed 10 hours per week in certain instances (e.g. AFS, budget, IDP preparations or audit process)</t>
  </si>
  <si>
    <t>Not for all directorates</t>
  </si>
  <si>
    <t>Using a manual leave system</t>
  </si>
  <si>
    <t>Only approved policies</t>
  </si>
  <si>
    <t>Not fully mscoa compliant yet</t>
  </si>
  <si>
    <t>Only policy</t>
  </si>
  <si>
    <t>Job evaluation not concluded for all posts</t>
  </si>
  <si>
    <t>Using MFMA Calender, implementation plan and DORA</t>
  </si>
  <si>
    <t>Quarterly reports</t>
  </si>
  <si>
    <t>Absorboed only if there is vacant positions by end of their contract</t>
  </si>
  <si>
    <t>yes</t>
  </si>
  <si>
    <t>some of the users requires training</t>
  </si>
  <si>
    <t>there is a polocy in place but it needs to be reviewed to can cater the function.</t>
  </si>
  <si>
    <t>there is a document in place but it needs to reviewed</t>
  </si>
  <si>
    <t>there is a formal process for granting user acsess to IT facility but it does not cover after working hours</t>
  </si>
  <si>
    <t>there is a policy in place that covers the deativation of users but it needs to be reviewed</t>
  </si>
  <si>
    <t>currently we are reviweing user acsess rights manually</t>
  </si>
  <si>
    <t>Only ICT have the Administrator privilages</t>
  </si>
  <si>
    <t>ICT personell beeds traing on some functions</t>
  </si>
  <si>
    <t>Each department monitors their own by-laws</t>
  </si>
  <si>
    <t>Fund are linked to identified programmes</t>
  </si>
  <si>
    <t>Sufficient provision is made, however they are not cash backed</t>
  </si>
  <si>
    <t>Not for non cash items</t>
  </si>
  <si>
    <t>Only electricity has a net deficit, howver is being subsidies by other functions</t>
  </si>
  <si>
    <t>Only approved policy</t>
  </si>
  <si>
    <t>Only policies and audit action plan</t>
  </si>
  <si>
    <t>only submitted demand plans are for capital expenditure</t>
  </si>
  <si>
    <t>no SDBIP system</t>
  </si>
  <si>
    <t>though obsolete moveable assets have been identified, disposal has not yet taken place</t>
  </si>
  <si>
    <t xml:space="preserve">no firearms have been sold or donated </t>
  </si>
  <si>
    <t>infrastructure reports the projects</t>
  </si>
  <si>
    <t>municipality is currently utilising an excel spreadsheet</t>
  </si>
  <si>
    <t>Reconciliation done but no regular surprise petty cash count</t>
  </si>
  <si>
    <t>Draft Policy in place awaits council approval</t>
  </si>
  <si>
    <t>Referred the matter for investigation</t>
  </si>
  <si>
    <t>only perfomred annualy</t>
  </si>
  <si>
    <t>Previously it was done 100% in house; but for 2016/17 municipality will co-source two internal auditors from external service provider</t>
  </si>
  <si>
    <t>No appointment is made as yet(SCM process in progress), but once done there will be a service level agreement.</t>
  </si>
  <si>
    <t>IIA's roles and responsibilities were derived from the MFMA S165 and the IIASA standards.</t>
  </si>
  <si>
    <t>The charter was prepared in accordance with the IIASA standards</t>
  </si>
  <si>
    <t>In terms of the plan, two planned audits are purely of  and/or have an element of consulting in nature(revenue enhancement and IDP/Budget planning process). Over and above, the unit accept adhoc requests for advises; and the unit champions the processing of addressing issues raised by AGSA (Audit Action Plan) which involves consulting</t>
  </si>
  <si>
    <t xml:space="preserve">quartely audit of perfomance information are conducted. </t>
  </si>
  <si>
    <t>While the feeling is that personnels in the unit aunderstand all applicable legislations on municiaplity; no formal process has been undertaked to assess such.
It is only in the 2016/17 financial year that the personnel in the unit will enrol for MFMP.</t>
  </si>
  <si>
    <t>Internal evaluation is done.</t>
  </si>
  <si>
    <t xml:space="preserve">Co-sourcing </t>
  </si>
  <si>
    <t>Skill development plans were prepared and submitted to HRM. And follow-ups are made to ensure the plan is implemented</t>
  </si>
  <si>
    <t>To be considered</t>
  </si>
  <si>
    <t xml:space="preserve">But process to go about auditing is outlined in the Internal audit methodology document </t>
  </si>
  <si>
    <t>Review/coaching notes available</t>
  </si>
  <si>
    <t>Methodology was developed in accordance with IIASA</t>
  </si>
  <si>
    <t>To be implemented</t>
  </si>
  <si>
    <t>3 year strategic audit plan in place</t>
  </si>
  <si>
    <t>Cascation of perfomance management system to levels lower than directors is still in progress</t>
  </si>
  <si>
    <t>Assistance required  from sector department</t>
  </si>
  <si>
    <t>Not at an optimal level</t>
  </si>
  <si>
    <t>This shall be implemented going forth</t>
  </si>
  <si>
    <t>Not in all meetings; but as an required</t>
  </si>
  <si>
    <t xml:space="preserve">Business continuity plan available for ICT; but a comprehensive one yet to be developed </t>
  </si>
  <si>
    <t>This to be implemented going forth</t>
  </si>
  <si>
    <t>Though municipality does not use all modules</t>
  </si>
  <si>
    <t>Housing rental is a fringe benefit available to employees who when off duty are required to be on standby.(emergency services)</t>
  </si>
  <si>
    <t xml:space="preserve">Not all are filled. However the process of filling them has commenced </t>
  </si>
  <si>
    <t>Delays are often expirienced</t>
  </si>
  <si>
    <t>They sign for receiving a code of conduct</t>
  </si>
  <si>
    <t>Some old employees do not have contracts. There is a process in place to have them signing contracts</t>
  </si>
  <si>
    <t>4/6 have been filled. Director Corporate and Director planning are vacant</t>
  </si>
  <si>
    <t>Only for section 56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</si>
</sst>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F800]dddd\,\ mmmm\ dd\,\ yyyy"/>
  </numFmts>
  <fonts count="98"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b/>
      <sz val="11"/>
      <color indexed="8"/>
      <name val="Calibri"/>
      <family val="2"/>
    </font>
    <font>
      <sz val="10"/>
      <color indexed="8"/>
      <name val="Arial"/>
      <family val="2"/>
    </font>
    <font>
      <sz val="8"/>
      <name val="Calibri"/>
      <family val="2"/>
    </font>
    <font>
      <sz val="10"/>
      <name val="Arial"/>
      <family val="2"/>
    </font>
    <font>
      <sz val="11"/>
      <color indexed="10"/>
      <name val="Calibri"/>
      <family val="2"/>
    </font>
    <font>
      <sz val="10"/>
      <color indexed="62"/>
      <name val="Arial"/>
      <family val="2"/>
    </font>
    <font>
      <sz val="11"/>
      <color indexed="62"/>
      <name val="Calibri"/>
      <family val="2"/>
    </font>
    <font>
      <sz val="11"/>
      <color indexed="17"/>
      <name val="Calibri"/>
      <family val="2"/>
    </font>
    <font>
      <b/>
      <sz val="10"/>
      <color indexed="10"/>
      <name val="Arial"/>
      <family val="2"/>
    </font>
    <font>
      <b/>
      <sz val="11"/>
      <color indexed="61"/>
      <name val="Calibri"/>
      <family val="2"/>
    </font>
    <font>
      <sz val="11"/>
      <name val="Calibri"/>
      <family val="2"/>
    </font>
    <font>
      <b/>
      <sz val="11"/>
      <name val="Calibri"/>
      <family val="2"/>
    </font>
    <font>
      <u/>
      <sz val="7.7"/>
      <color theme="10"/>
      <name val="Calibri"/>
      <family val="2"/>
    </font>
    <font>
      <b/>
      <sz val="11"/>
      <color theme="1"/>
      <name val="Calibri"/>
      <family val="2"/>
      <scheme val="minor"/>
    </font>
    <font>
      <sz val="11"/>
      <color rgb="FFFF0000"/>
      <name val="Calibri"/>
      <family val="2"/>
      <scheme val="minor"/>
    </font>
    <font>
      <i/>
      <sz val="11"/>
      <color theme="1"/>
      <name val="Calibri"/>
      <family val="2"/>
      <scheme val="minor"/>
    </font>
    <font>
      <b/>
      <u/>
      <sz val="11"/>
      <color theme="1"/>
      <name val="Calibri"/>
      <family val="2"/>
      <scheme val="minor"/>
    </font>
    <font>
      <sz val="11"/>
      <color rgb="FF00B050"/>
      <name val="Calibri"/>
      <family val="2"/>
      <scheme val="minor"/>
    </font>
    <font>
      <sz val="11"/>
      <color theme="3" tint="-0.499984740745262"/>
      <name val="Calibri"/>
      <family val="2"/>
      <scheme val="minor"/>
    </font>
    <font>
      <sz val="11"/>
      <name val="Calibri"/>
      <family val="2"/>
      <scheme val="minor"/>
    </font>
    <font>
      <sz val="11"/>
      <color theme="1"/>
      <name val="Calibri"/>
      <family val="2"/>
    </font>
    <font>
      <b/>
      <sz val="11"/>
      <name val="Calibri"/>
      <family val="2"/>
      <scheme val="minor"/>
    </font>
    <font>
      <i/>
      <sz val="11"/>
      <name val="Calibri"/>
      <family val="2"/>
      <scheme val="minor"/>
    </font>
    <font>
      <sz val="12"/>
      <color theme="1"/>
      <name val="Times New Roman"/>
      <family val="1"/>
    </font>
    <font>
      <b/>
      <sz val="14"/>
      <color theme="1"/>
      <name val="Calibri"/>
      <family val="2"/>
      <scheme val="minor"/>
    </font>
    <font>
      <b/>
      <sz val="10"/>
      <color rgb="FF0070C0"/>
      <name val="Arial"/>
      <family val="2"/>
    </font>
    <font>
      <i/>
      <sz val="11"/>
      <color rgb="FFC00000"/>
      <name val="Calibri"/>
      <family val="2"/>
      <scheme val="minor"/>
    </font>
    <font>
      <b/>
      <sz val="10"/>
      <color rgb="FFFF0000"/>
      <name val="Arial"/>
      <family val="2"/>
    </font>
    <font>
      <b/>
      <sz val="12"/>
      <name val="Calibri"/>
      <family val="2"/>
      <scheme val="minor"/>
    </font>
    <font>
      <sz val="14"/>
      <color theme="1"/>
      <name val="Calibri"/>
      <family val="2"/>
      <scheme val="minor"/>
    </font>
    <font>
      <sz val="9"/>
      <color theme="1"/>
      <name val="Arial"/>
      <family val="2"/>
    </font>
    <font>
      <sz val="11"/>
      <name val="Arial"/>
      <family val="2"/>
    </font>
    <font>
      <i/>
      <sz val="9"/>
      <name val="Calibri"/>
      <family val="2"/>
      <scheme val="minor"/>
    </font>
    <font>
      <b/>
      <u/>
      <sz val="12"/>
      <color theme="1"/>
      <name val="Calibri"/>
      <family val="2"/>
      <scheme val="minor"/>
    </font>
    <font>
      <b/>
      <sz val="12"/>
      <color theme="1"/>
      <name val="Calibri"/>
      <family val="2"/>
      <scheme val="minor"/>
    </font>
    <font>
      <b/>
      <sz val="34"/>
      <color theme="1"/>
      <name val="Calibri"/>
      <family val="2"/>
      <scheme val="minor"/>
    </font>
    <font>
      <b/>
      <sz val="32"/>
      <color theme="1"/>
      <name val="Calibri"/>
      <family val="2"/>
      <scheme val="minor"/>
    </font>
    <font>
      <u/>
      <sz val="10"/>
      <color indexed="12"/>
      <name val="Arial"/>
      <family val="2"/>
    </font>
    <font>
      <sz val="12"/>
      <color theme="1"/>
      <name val="Calibri"/>
      <family val="2"/>
      <scheme val="minor"/>
    </font>
    <font>
      <sz val="11"/>
      <color theme="1"/>
      <name val="Calibri"/>
      <family val="2"/>
      <scheme val="minor"/>
    </font>
    <font>
      <sz val="11"/>
      <color indexed="62"/>
      <name val="Calibri"/>
      <family val="2"/>
      <scheme val="minor"/>
    </font>
    <font>
      <b/>
      <sz val="11"/>
      <color indexed="61"/>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b/>
      <sz val="14"/>
      <color rgb="FF000000"/>
      <name val="Calibri"/>
      <family val="2"/>
      <scheme val="minor"/>
    </font>
    <font>
      <b/>
      <sz val="11"/>
      <color rgb="FF000000"/>
      <name val="Calibri"/>
      <family val="2"/>
      <scheme val="minor"/>
    </font>
    <font>
      <sz val="11"/>
      <color rgb="FF3F3F76"/>
      <name val="Calibri"/>
      <family val="2"/>
      <scheme val="minor"/>
    </font>
    <font>
      <sz val="11"/>
      <color theme="0"/>
      <name val="Calibri"/>
      <family val="2"/>
      <scheme val="minor"/>
    </font>
    <font>
      <b/>
      <sz val="12"/>
      <color indexed="8"/>
      <name val="Calibri"/>
      <family val="2"/>
      <scheme val="minor"/>
    </font>
    <font>
      <sz val="14"/>
      <color theme="0"/>
      <name val="Calibri"/>
      <family val="2"/>
      <scheme val="minor"/>
    </font>
    <font>
      <b/>
      <sz val="11"/>
      <color rgb="FFFF0000"/>
      <name val="Calibri"/>
      <family val="2"/>
      <scheme val="minor"/>
    </font>
    <font>
      <b/>
      <sz val="14"/>
      <color rgb="FF3F3F76"/>
      <name val="Calibri"/>
      <family val="2"/>
      <scheme val="minor"/>
    </font>
    <font>
      <i/>
      <sz val="9"/>
      <color theme="1"/>
      <name val="Calibri"/>
      <family val="2"/>
      <scheme val="minor"/>
    </font>
    <font>
      <i/>
      <sz val="11"/>
      <color indexed="8"/>
      <name val="Calibri"/>
      <family val="2"/>
      <scheme val="minor"/>
    </font>
    <font>
      <sz val="11"/>
      <color rgb="FF231F20"/>
      <name val="Calibri"/>
      <family val="2"/>
      <scheme val="minor"/>
    </font>
    <font>
      <sz val="11"/>
      <color rgb="FF000000"/>
      <name val="Calibri"/>
      <family val="2"/>
      <scheme val="minor"/>
    </font>
    <font>
      <b/>
      <sz val="28"/>
      <color theme="1"/>
      <name val="Calibri"/>
      <family val="2"/>
      <scheme val="minor"/>
    </font>
    <font>
      <sz val="12"/>
      <color theme="1"/>
      <name val="Wingdings"/>
      <charset val="2"/>
    </font>
    <font>
      <sz val="12"/>
      <color theme="1"/>
      <name val="Calibri"/>
      <family val="2"/>
    </font>
    <font>
      <b/>
      <sz val="12"/>
      <color theme="1"/>
      <name val="Wingdings"/>
      <charset val="2"/>
    </font>
    <font>
      <b/>
      <sz val="24"/>
      <color theme="4" tint="-0.499984740745262"/>
      <name val="Calibri"/>
      <family val="2"/>
      <scheme val="minor"/>
    </font>
    <font>
      <b/>
      <sz val="20"/>
      <color theme="1"/>
      <name val="Calibri"/>
      <family val="2"/>
      <scheme val="minor"/>
    </font>
    <font>
      <sz val="11"/>
      <color rgb="FF000000"/>
      <name val="Calibri"/>
      <family val="2"/>
    </font>
    <font>
      <sz val="7"/>
      <color theme="1"/>
      <name val="Times New Roman"/>
      <family val="1"/>
    </font>
    <font>
      <i/>
      <sz val="11"/>
      <color indexed="8"/>
      <name val="Calibri"/>
      <family val="2"/>
    </font>
    <font>
      <u val="singleAccounting"/>
      <sz val="11"/>
      <color indexed="8"/>
      <name val="Calibri"/>
      <family val="2"/>
      <scheme val="minor"/>
    </font>
    <font>
      <sz val="8.25"/>
      <color theme="1"/>
      <name val="Calibri"/>
      <family val="2"/>
    </font>
    <font>
      <sz val="10"/>
      <name val="Arial"/>
      <family val="2"/>
    </font>
    <font>
      <u/>
      <sz val="10"/>
      <color theme="10"/>
      <name val="Arial"/>
      <family val="2"/>
    </font>
    <font>
      <u/>
      <sz val="11"/>
      <name val="Calibri"/>
      <family val="2"/>
      <scheme val="minor"/>
    </font>
    <font>
      <b/>
      <sz val="11"/>
      <color indexed="10"/>
      <name val="Calibri"/>
      <family val="2"/>
    </font>
    <font>
      <sz val="14"/>
      <color indexed="9"/>
      <name val="Calibri"/>
      <family val="2"/>
    </font>
    <font>
      <b/>
      <sz val="14"/>
      <color indexed="8"/>
      <name val="Calibri"/>
      <family val="2"/>
    </font>
    <font>
      <b/>
      <sz val="14"/>
      <color indexed="62"/>
      <name val="Calibri"/>
      <family val="2"/>
    </font>
    <font>
      <b/>
      <sz val="12"/>
      <color indexed="8"/>
      <name val="Calibri"/>
      <family val="2"/>
    </font>
    <font>
      <sz val="10"/>
      <name val="Calibri"/>
      <family val="2"/>
    </font>
    <font>
      <b/>
      <sz val="11"/>
      <color rgb="FF00B050"/>
      <name val="Calibri"/>
      <family val="2"/>
    </font>
    <font>
      <b/>
      <sz val="11"/>
      <color rgb="FFFFC000"/>
      <name val="Calibri"/>
      <family val="2"/>
    </font>
    <font>
      <b/>
      <sz val="11"/>
      <color theme="2" tint="-0.499984740745262"/>
      <name val="Calibri"/>
      <family val="2"/>
    </font>
    <font>
      <b/>
      <i/>
      <sz val="11"/>
      <color rgb="FF002060"/>
      <name val="Calibri"/>
      <family val="2"/>
    </font>
    <font>
      <b/>
      <i/>
      <sz val="11"/>
      <color theme="4" tint="-0.249977111117893"/>
      <name val="Calibri"/>
      <family val="2"/>
      <scheme val="minor"/>
    </font>
    <font>
      <sz val="11"/>
      <color rgb="FF1F497D"/>
      <name val="Calibri"/>
      <family val="2"/>
      <scheme val="minor"/>
    </font>
    <font>
      <u/>
      <sz val="11"/>
      <color theme="1"/>
      <name val="Calibri"/>
      <family val="2"/>
      <scheme val="minor"/>
    </font>
    <font>
      <i/>
      <sz val="10"/>
      <color indexed="8"/>
      <name val="Calibri"/>
      <family val="2"/>
      <scheme val="minor"/>
    </font>
    <font>
      <i/>
      <sz val="10"/>
      <color theme="1"/>
      <name val="Calibri"/>
      <family val="2"/>
      <scheme val="minor"/>
    </font>
    <font>
      <sz val="14"/>
      <name val="Calibri"/>
      <family val="2"/>
    </font>
    <font>
      <b/>
      <sz val="14"/>
      <color theme="0"/>
      <name val="Calibri"/>
      <family val="2"/>
      <scheme val="minor"/>
    </font>
    <font>
      <b/>
      <sz val="12"/>
      <color theme="0"/>
      <name val="Calibri"/>
      <family val="2"/>
      <scheme val="minor"/>
    </font>
    <font>
      <b/>
      <u/>
      <sz val="11"/>
      <color indexed="8"/>
      <name val="Calibri"/>
      <family val="2"/>
    </font>
    <font>
      <b/>
      <sz val="28"/>
      <color theme="0"/>
      <name val="Calibri"/>
      <family val="2"/>
      <scheme val="minor"/>
    </font>
    <font>
      <b/>
      <sz val="14"/>
      <name val="Calibri"/>
      <family val="2"/>
      <scheme val="minor"/>
    </font>
    <font>
      <b/>
      <u/>
      <sz val="14"/>
      <name val="Calibri"/>
      <family val="2"/>
      <scheme val="minor"/>
    </font>
    <font>
      <b/>
      <u/>
      <sz val="14"/>
      <color theme="1"/>
      <name val="Calibri"/>
      <family val="2"/>
      <scheme val="minor"/>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rgb="FFA6A6A6"/>
        <bgColor indexed="64"/>
      </patternFill>
    </fill>
    <fill>
      <patternFill patternType="solid">
        <fgColor rgb="FF92D050"/>
        <bgColor indexed="64"/>
      </patternFill>
    </fill>
    <fill>
      <patternFill patternType="solid">
        <fgColor rgb="FFFFFFCC"/>
        <bgColor indexed="64"/>
      </patternFill>
    </fill>
    <fill>
      <patternFill patternType="solid">
        <fgColor rgb="FFFFCC99"/>
      </patternFill>
    </fill>
    <fill>
      <patternFill patternType="solid">
        <fgColor theme="5"/>
      </patternFill>
    </fill>
    <fill>
      <patternFill patternType="solid">
        <fgColor theme="5" tint="0.59999389629810485"/>
        <bgColor indexed="64"/>
      </patternFill>
    </fill>
    <fill>
      <patternFill patternType="solid">
        <fgColor theme="9"/>
        <bgColor indexed="64"/>
      </patternFill>
    </fill>
    <fill>
      <patternFill patternType="solid">
        <fgColor indexed="26"/>
        <bgColor indexed="64"/>
      </patternFill>
    </fill>
    <fill>
      <patternFill patternType="solid">
        <fgColor indexed="55"/>
        <bgColor indexed="64"/>
      </patternFill>
    </fill>
    <fill>
      <patternFill patternType="solid">
        <fgColor rgb="FFCA6664"/>
        <bgColor indexed="64"/>
      </patternFill>
    </fill>
    <fill>
      <patternFill patternType="solid">
        <fgColor rgb="FFFCFEE6"/>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medium">
        <color indexed="64"/>
      </right>
      <top style="thin">
        <color rgb="FF7F7F7F"/>
      </top>
      <bottom/>
      <diagonal/>
    </border>
    <border>
      <left style="medium">
        <color indexed="64"/>
      </left>
      <right style="medium">
        <color indexed="64"/>
      </right>
      <top/>
      <bottom style="thin">
        <color rgb="FF7F7F7F"/>
      </bottom>
      <diagonal/>
    </border>
    <border>
      <left style="medium">
        <color indexed="64"/>
      </left>
      <right style="thin">
        <color rgb="FF7F7F7F"/>
      </right>
      <top style="thin">
        <color rgb="FF7F7F7F"/>
      </top>
      <bottom/>
      <diagonal/>
    </border>
    <border>
      <left style="medium">
        <color indexed="64"/>
      </left>
      <right style="thin">
        <color rgb="FF7F7F7F"/>
      </right>
      <top/>
      <bottom style="thin">
        <color rgb="FF7F7F7F"/>
      </bottom>
      <diagonal/>
    </border>
    <border>
      <left/>
      <right style="thin">
        <color indexed="64"/>
      </right>
      <top style="thin">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23"/>
      </top>
      <bottom style="thin">
        <color indexed="23"/>
      </bottom>
      <diagonal/>
    </border>
    <border>
      <left style="medium">
        <color indexed="64"/>
      </left>
      <right style="medium">
        <color indexed="64"/>
      </right>
      <top style="thin">
        <color indexed="23"/>
      </top>
      <bottom/>
      <diagonal/>
    </border>
    <border>
      <left style="medium">
        <color indexed="64"/>
      </left>
      <right style="thin">
        <color indexed="23"/>
      </right>
      <top style="thin">
        <color indexed="23"/>
      </top>
      <bottom/>
      <diagonal/>
    </border>
    <border>
      <left style="medium">
        <color indexed="64"/>
      </left>
      <right style="medium">
        <color indexed="64"/>
      </right>
      <top/>
      <bottom style="thin">
        <color indexed="23"/>
      </bottom>
      <diagonal/>
    </border>
    <border>
      <left style="medium">
        <color indexed="64"/>
      </left>
      <right style="thin">
        <color indexed="23"/>
      </right>
      <top/>
      <bottom style="thin">
        <color indexed="23"/>
      </bottom>
      <diagonal/>
    </border>
    <border>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164" fontId="3"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alignment vertical="top"/>
      <protection locked="0"/>
    </xf>
    <xf numFmtId="0" fontId="7" fillId="0" borderId="0"/>
    <xf numFmtId="0" fontId="41" fillId="0" borderId="0" applyNumberFormat="0" applyFill="0" applyBorder="0" applyAlignment="0" applyProtection="0">
      <alignment vertical="top"/>
      <protection locked="0"/>
    </xf>
    <xf numFmtId="0" fontId="51" fillId="12" borderId="28" applyNumberFormat="0" applyAlignment="0" applyProtection="0"/>
    <xf numFmtId="0" fontId="52" fillId="13" borderId="0" applyNumberFormat="0" applyBorder="0" applyAlignment="0" applyProtection="0"/>
    <xf numFmtId="164" fontId="1" fillId="0" borderId="0" applyFont="0" applyFill="0" applyBorder="0" applyAlignment="0" applyProtection="0"/>
    <xf numFmtId="0" fontId="72" fillId="0" borderId="0"/>
    <xf numFmtId="0" fontId="73" fillId="0" borderId="0" applyNumberFormat="0" applyFill="0" applyBorder="0" applyAlignment="0" applyProtection="0"/>
    <xf numFmtId="164" fontId="1" fillId="0" borderId="0" applyFont="0" applyFill="0" applyBorder="0" applyAlignment="0" applyProtection="0"/>
  </cellStyleXfs>
  <cellXfs count="979">
    <xf numFmtId="0" fontId="0" fillId="0" borderId="0" xfId="0"/>
    <xf numFmtId="0" fontId="0" fillId="0" borderId="0" xfId="0" applyProtection="1">
      <protection hidden="1"/>
    </xf>
    <xf numFmtId="0" fontId="10" fillId="0" borderId="0" xfId="0" applyFont="1" applyProtection="1">
      <protection hidden="1"/>
    </xf>
    <xf numFmtId="0" fontId="0" fillId="0" borderId="0" xfId="0" applyFont="1" applyProtection="1">
      <protection hidden="1"/>
    </xf>
    <xf numFmtId="0" fontId="0" fillId="2" borderId="0" xfId="0" applyFont="1" applyFill="1" applyProtection="1">
      <protection hidden="1"/>
    </xf>
    <xf numFmtId="0" fontId="11" fillId="0" borderId="0" xfId="0" applyFont="1" applyProtection="1">
      <protection hidden="1"/>
    </xf>
    <xf numFmtId="0" fontId="8" fillId="0" borderId="0" xfId="0" applyFont="1" applyProtection="1">
      <protection hidden="1"/>
    </xf>
    <xf numFmtId="0" fontId="13" fillId="0" borderId="0" xfId="0" applyFont="1" applyProtection="1">
      <protection hidden="1"/>
    </xf>
    <xf numFmtId="0" fontId="0" fillId="0" borderId="0" xfId="0" applyAlignment="1" applyProtection="1">
      <alignment horizontal="center" vertical="top"/>
      <protection hidden="1"/>
    </xf>
    <xf numFmtId="0" fontId="11" fillId="0" borderId="0" xfId="0" applyFont="1" applyBorder="1" applyProtection="1">
      <protection hidden="1"/>
    </xf>
    <xf numFmtId="0" fontId="0" fillId="0" borderId="0" xfId="0" applyFill="1" applyProtection="1">
      <protection hidden="1"/>
    </xf>
    <xf numFmtId="0" fontId="0" fillId="0" borderId="0" xfId="0" applyAlignment="1">
      <alignment vertical="center"/>
    </xf>
    <xf numFmtId="0" fontId="0" fillId="0" borderId="0" xfId="0" applyAlignment="1">
      <alignment vertical="center" wrapText="1"/>
    </xf>
    <xf numFmtId="0" fontId="0" fillId="0" borderId="0" xfId="0"/>
    <xf numFmtId="0" fontId="23" fillId="0" borderId="0" xfId="0" applyFont="1" applyAlignment="1">
      <alignment vertical="center"/>
    </xf>
    <xf numFmtId="0" fontId="0" fillId="0" borderId="0" xfId="0" applyAlignment="1" applyProtection="1">
      <alignment vertical="top"/>
      <protection hidden="1"/>
    </xf>
    <xf numFmtId="0" fontId="23" fillId="0" borderId="1" xfId="0" applyFont="1" applyFill="1" applyBorder="1" applyAlignment="1">
      <alignment horizontal="left" vertical="top" wrapText="1"/>
    </xf>
    <xf numFmtId="0" fontId="23" fillId="0" borderId="0" xfId="0" applyFont="1"/>
    <xf numFmtId="0" fontId="23" fillId="0" borderId="1" xfId="0" applyFont="1" applyBorder="1" applyAlignment="1">
      <alignment horizontal="left" vertical="top" wrapText="1"/>
    </xf>
    <xf numFmtId="0" fontId="24" fillId="0" borderId="0" xfId="0" applyFont="1"/>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24" fillId="0" borderId="0" xfId="0" applyFont="1" applyAlignment="1">
      <alignment vertical="center"/>
    </xf>
    <xf numFmtId="0" fontId="24" fillId="0" borderId="0" xfId="0" applyFont="1" applyProtection="1">
      <protection hidden="1"/>
    </xf>
    <xf numFmtId="0" fontId="1" fillId="0" borderId="1" xfId="0" applyFont="1" applyBorder="1" applyAlignment="1" applyProtection="1">
      <alignment horizontal="center" vertical="top" wrapText="1"/>
      <protection locked="0"/>
    </xf>
    <xf numFmtId="0" fontId="0" fillId="0" borderId="0" xfId="0" applyFont="1"/>
    <xf numFmtId="0" fontId="0" fillId="0" borderId="1" xfId="0" applyBorder="1" applyAlignment="1">
      <alignment horizontal="left" vertical="top" wrapText="1"/>
    </xf>
    <xf numFmtId="0" fontId="0" fillId="0" borderId="0" xfId="0" applyBorder="1" applyAlignment="1">
      <alignment wrapText="1"/>
    </xf>
    <xf numFmtId="0" fontId="0" fillId="0" borderId="1" xfId="0" applyBorder="1" applyAlignment="1">
      <alignment vertical="top" wrapText="1"/>
    </xf>
    <xf numFmtId="0" fontId="0" fillId="0" borderId="1" xfId="0" applyBorder="1" applyAlignment="1">
      <alignment horizontal="center" vertical="top"/>
    </xf>
    <xf numFmtId="0" fontId="0" fillId="0" borderId="1" xfId="0" applyFill="1" applyBorder="1" applyAlignment="1">
      <alignment vertical="top" wrapText="1"/>
    </xf>
    <xf numFmtId="0" fontId="0" fillId="0" borderId="1" xfId="0" applyBorder="1"/>
    <xf numFmtId="0" fontId="0" fillId="0" borderId="0" xfId="0" applyAlignment="1" applyProtection="1">
      <alignment horizontal="left" vertical="top"/>
      <protection hidden="1"/>
    </xf>
    <xf numFmtId="0" fontId="0" fillId="0" borderId="1" xfId="0" applyFill="1" applyBorder="1" applyAlignment="1" applyProtection="1">
      <alignment horizontal="left" vertical="top" wrapText="1"/>
      <protection hidden="1"/>
    </xf>
    <xf numFmtId="0" fontId="23" fillId="0" borderId="1" xfId="0" applyFont="1" applyFill="1" applyBorder="1" applyAlignment="1">
      <alignment vertical="top" wrapText="1"/>
    </xf>
    <xf numFmtId="0" fontId="23" fillId="0" borderId="1" xfId="0" applyFont="1" applyBorder="1" applyAlignment="1">
      <alignment vertical="top" wrapText="1"/>
    </xf>
    <xf numFmtId="0" fontId="0" fillId="0" borderId="1" xfId="0" applyBorder="1" applyAlignment="1" applyProtection="1">
      <alignment horizontal="left" vertical="top" wrapText="1"/>
      <protection hidden="1"/>
    </xf>
    <xf numFmtId="0" fontId="30" fillId="0" borderId="1" xfId="0" applyFont="1" applyBorder="1" applyAlignment="1">
      <alignment horizontal="left" vertical="top" wrapText="1"/>
    </xf>
    <xf numFmtId="0" fontId="0" fillId="0" borderId="1" xfId="0" applyFill="1" applyBorder="1" applyAlignment="1">
      <alignment horizontal="left" vertical="top" wrapText="1"/>
    </xf>
    <xf numFmtId="0" fontId="18" fillId="0" borderId="1" xfId="0" applyFont="1" applyFill="1" applyBorder="1" applyAlignment="1">
      <alignment horizontal="left" vertical="top" wrapText="1"/>
    </xf>
    <xf numFmtId="0" fontId="0" fillId="0" borderId="0" xfId="0" applyBorder="1"/>
    <xf numFmtId="0" fontId="0" fillId="0" borderId="1" xfId="0" applyFont="1" applyBorder="1" applyAlignment="1">
      <alignment horizontal="left" vertical="top" wrapText="1"/>
    </xf>
    <xf numFmtId="0" fontId="0" fillId="0" borderId="0" xfId="0" applyAlignment="1">
      <alignment wrapText="1"/>
    </xf>
    <xf numFmtId="0" fontId="0" fillId="0" borderId="16" xfId="0" applyBorder="1" applyAlignment="1">
      <alignment horizontal="center" vertical="top"/>
    </xf>
    <xf numFmtId="0" fontId="17" fillId="9" borderId="19" xfId="0" applyFont="1" applyFill="1" applyBorder="1" applyAlignment="1">
      <alignment horizontal="center" vertical="top"/>
    </xf>
    <xf numFmtId="0" fontId="17" fillId="9" borderId="16" xfId="0" applyFont="1" applyFill="1" applyBorder="1" applyAlignment="1">
      <alignment horizontal="center" vertical="top"/>
    </xf>
    <xf numFmtId="0" fontId="17" fillId="9" borderId="16" xfId="0" applyFont="1" applyFill="1" applyBorder="1" applyAlignment="1">
      <alignment vertical="top"/>
    </xf>
    <xf numFmtId="0" fontId="0" fillId="0" borderId="16" xfId="0" applyBorder="1" applyAlignment="1">
      <alignment vertical="top"/>
    </xf>
    <xf numFmtId="0" fontId="0" fillId="0" borderId="16" xfId="0" applyBorder="1" applyAlignment="1">
      <alignment vertical="top" wrapText="1"/>
    </xf>
    <xf numFmtId="0" fontId="0" fillId="0" borderId="0" xfId="0" applyAlignment="1" applyProtection="1">
      <alignment horizontal="left"/>
      <protection hidden="1"/>
    </xf>
    <xf numFmtId="0" fontId="0" fillId="0" borderId="1" xfId="0" applyFont="1" applyFill="1" applyBorder="1" applyAlignment="1">
      <alignment horizontal="left" vertical="top" wrapText="1"/>
    </xf>
    <xf numFmtId="0" fontId="23" fillId="0" borderId="0" xfId="0" applyFont="1" applyAlignment="1">
      <alignment horizontal="left" vertical="top" wrapText="1"/>
    </xf>
    <xf numFmtId="0" fontId="0" fillId="0" borderId="0" xfId="0" applyBorder="1" applyProtection="1">
      <protection hidden="1"/>
    </xf>
    <xf numFmtId="0" fontId="0" fillId="0" borderId="0" xfId="0" applyFill="1"/>
    <xf numFmtId="0" fontId="0" fillId="0" borderId="0" xfId="0" applyAlignment="1">
      <alignment horizontal="center" vertical="center"/>
    </xf>
    <xf numFmtId="0" fontId="0" fillId="0" borderId="1" xfId="0" applyFont="1" applyBorder="1" applyAlignment="1">
      <alignment horizontal="center" vertical="top"/>
    </xf>
    <xf numFmtId="0" fontId="0" fillId="0" borderId="6" xfId="0" applyBorder="1" applyAlignment="1">
      <alignment horizontal="left" vertical="top" wrapText="1"/>
    </xf>
    <xf numFmtId="0" fontId="0" fillId="11" borderId="0" xfId="0" applyFill="1"/>
    <xf numFmtId="0" fontId="42" fillId="11" borderId="0" xfId="0" applyFont="1" applyFill="1"/>
    <xf numFmtId="0" fontId="42" fillId="0" borderId="0" xfId="0" applyFont="1"/>
    <xf numFmtId="0" fontId="38" fillId="9" borderId="19" xfId="0" applyFont="1" applyFill="1" applyBorder="1" applyAlignment="1">
      <alignment horizontal="center" vertical="top"/>
    </xf>
    <xf numFmtId="0" fontId="38" fillId="9" borderId="16" xfId="0" applyFont="1" applyFill="1" applyBorder="1" applyAlignment="1">
      <alignment horizontal="center" vertical="top"/>
    </xf>
    <xf numFmtId="0" fontId="38" fillId="9" borderId="16" xfId="0" applyFont="1" applyFill="1" applyBorder="1" applyAlignment="1">
      <alignment vertical="top"/>
    </xf>
    <xf numFmtId="0" fontId="42" fillId="0" borderId="16" xfId="0" applyFont="1" applyBorder="1" applyAlignment="1">
      <alignment horizontal="center" vertical="top"/>
    </xf>
    <xf numFmtId="0" fontId="42" fillId="0" borderId="16" xfId="0" applyFont="1" applyBorder="1" applyAlignment="1">
      <alignment vertical="top"/>
    </xf>
    <xf numFmtId="0" fontId="42" fillId="0" borderId="16" xfId="0" applyFont="1" applyBorder="1" applyAlignment="1">
      <alignment vertical="top" wrapText="1"/>
    </xf>
    <xf numFmtId="0" fontId="38" fillId="0" borderId="0" xfId="0" applyFont="1"/>
    <xf numFmtId="0" fontId="42" fillId="0" borderId="0" xfId="0" applyFont="1" applyBorder="1" applyAlignment="1">
      <alignment vertical="top"/>
    </xf>
    <xf numFmtId="0" fontId="42" fillId="0" borderId="0" xfId="0" applyFont="1" applyBorder="1" applyAlignment="1">
      <alignment vertical="top" wrapText="1"/>
    </xf>
    <xf numFmtId="0" fontId="43" fillId="0" borderId="0" xfId="0" applyFont="1" applyProtection="1">
      <protection hidden="1"/>
    </xf>
    <xf numFmtId="0" fontId="43" fillId="2" borderId="1" xfId="0" applyFont="1" applyFill="1" applyBorder="1" applyAlignment="1" applyProtection="1">
      <alignment horizontal="center" vertical="top"/>
      <protection hidden="1"/>
    </xf>
    <xf numFmtId="0" fontId="43" fillId="2" borderId="1" xfId="0" applyFont="1" applyFill="1" applyBorder="1" applyAlignment="1" applyProtection="1">
      <alignment vertical="top" wrapText="1"/>
      <protection hidden="1"/>
    </xf>
    <xf numFmtId="0" fontId="44" fillId="0" borderId="0" xfId="0" applyFont="1" applyProtection="1">
      <protection hidden="1"/>
    </xf>
    <xf numFmtId="0" fontId="43" fillId="0" borderId="1" xfId="0" applyFont="1" applyBorder="1" applyAlignment="1" applyProtection="1">
      <alignment vertical="top" wrapText="1"/>
      <protection hidden="1"/>
    </xf>
    <xf numFmtId="0" fontId="23" fillId="0" borderId="1" xfId="0" applyFont="1" applyBorder="1" applyAlignment="1" applyProtection="1">
      <alignment vertical="top" wrapText="1"/>
      <protection hidden="1"/>
    </xf>
    <xf numFmtId="0" fontId="45" fillId="0" borderId="0" xfId="0" applyFont="1" applyProtection="1">
      <protection hidden="1"/>
    </xf>
    <xf numFmtId="0" fontId="44" fillId="0" borderId="1" xfId="0" applyFont="1" applyBorder="1" applyAlignment="1" applyProtection="1">
      <alignment horizontal="center" vertical="top"/>
      <protection hidden="1"/>
    </xf>
    <xf numFmtId="0" fontId="43" fillId="0" borderId="1" xfId="0" applyFont="1" applyFill="1" applyBorder="1" applyAlignment="1" applyProtection="1">
      <alignment vertical="top" wrapText="1"/>
      <protection hidden="1"/>
    </xf>
    <xf numFmtId="0" fontId="23" fillId="0" borderId="1" xfId="0" applyFont="1" applyBorder="1" applyAlignment="1" applyProtection="1">
      <alignment horizontal="center" vertical="top"/>
      <protection hidden="1"/>
    </xf>
    <xf numFmtId="0" fontId="23" fillId="0" borderId="1" xfId="0" applyFont="1" applyFill="1" applyBorder="1" applyAlignment="1" applyProtection="1">
      <alignment horizontal="center" vertical="top"/>
      <protection hidden="1"/>
    </xf>
    <xf numFmtId="0" fontId="23" fillId="0" borderId="1" xfId="0" applyFont="1" applyFill="1" applyBorder="1" applyAlignment="1" applyProtection="1">
      <alignment vertical="top" wrapText="1"/>
      <protection hidden="1"/>
    </xf>
    <xf numFmtId="0" fontId="23" fillId="0" borderId="1" xfId="0" applyFont="1" applyBorder="1" applyAlignment="1" applyProtection="1">
      <alignment horizontal="center" vertical="top" wrapText="1"/>
      <protection hidden="1"/>
    </xf>
    <xf numFmtId="0" fontId="23"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47" fillId="0" borderId="1" xfId="0" applyFont="1" applyBorder="1" applyAlignment="1" applyProtection="1">
      <alignment horizontal="left" vertical="top" wrapText="1"/>
      <protection locked="0"/>
    </xf>
    <xf numFmtId="0" fontId="47" fillId="0" borderId="1" xfId="0" applyFont="1" applyFill="1" applyBorder="1" applyAlignment="1" applyProtection="1">
      <alignment horizontal="left" vertical="top" wrapText="1"/>
      <protection locked="0"/>
    </xf>
    <xf numFmtId="3" fontId="47" fillId="0" borderId="1" xfId="1" applyNumberFormat="1" applyFont="1" applyFill="1" applyBorder="1" applyAlignment="1" applyProtection="1">
      <alignment horizontal="center" vertical="top"/>
      <protection hidden="1"/>
    </xf>
    <xf numFmtId="164" fontId="47" fillId="0" borderId="1" xfId="1" applyFont="1" applyFill="1" applyBorder="1" applyAlignment="1" applyProtection="1">
      <alignment horizontal="left" vertical="top" wrapText="1"/>
      <protection hidden="1"/>
    </xf>
    <xf numFmtId="0" fontId="47" fillId="0" borderId="1" xfId="1" applyNumberFormat="1" applyFont="1" applyFill="1" applyBorder="1" applyAlignment="1" applyProtection="1">
      <alignment horizontal="left" vertical="top" wrapText="1"/>
      <protection hidden="1"/>
    </xf>
    <xf numFmtId="0" fontId="23" fillId="8" borderId="1" xfId="0" applyFont="1" applyFill="1" applyBorder="1" applyAlignment="1" applyProtection="1">
      <alignment horizontal="left" vertical="top" wrapText="1"/>
      <protection locked="0"/>
    </xf>
    <xf numFmtId="0" fontId="43" fillId="11" borderId="25" xfId="0" applyFont="1" applyFill="1" applyBorder="1" applyProtection="1">
      <protection hidden="1"/>
    </xf>
    <xf numFmtId="0" fontId="43" fillId="11" borderId="0" xfId="0" applyFont="1" applyFill="1" applyBorder="1" applyProtection="1">
      <protection hidden="1"/>
    </xf>
    <xf numFmtId="0" fontId="49" fillId="11" borderId="0" xfId="0" applyFont="1" applyFill="1" applyBorder="1" applyAlignment="1">
      <alignment horizontal="center"/>
    </xf>
    <xf numFmtId="0" fontId="43" fillId="11" borderId="20" xfId="0" applyFont="1" applyFill="1" applyBorder="1" applyProtection="1">
      <protection hidden="1"/>
    </xf>
    <xf numFmtId="0" fontId="50" fillId="11" borderId="0" xfId="0" applyFont="1" applyFill="1" applyBorder="1" applyAlignment="1">
      <alignment horizontal="center"/>
    </xf>
    <xf numFmtId="0" fontId="43" fillId="11" borderId="22" xfId="0" applyFont="1" applyFill="1" applyBorder="1" applyProtection="1">
      <protection hidden="1"/>
    </xf>
    <xf numFmtId="0" fontId="44" fillId="11" borderId="25" xfId="0" applyFont="1" applyFill="1" applyBorder="1" applyProtection="1">
      <protection hidden="1"/>
    </xf>
    <xf numFmtId="0" fontId="45" fillId="11" borderId="25" xfId="0" applyFont="1" applyFill="1" applyBorder="1" applyProtection="1">
      <protection hidden="1"/>
    </xf>
    <xf numFmtId="0" fontId="44" fillId="11" borderId="20" xfId="0" applyFont="1" applyFill="1" applyBorder="1" applyProtection="1">
      <protection hidden="1"/>
    </xf>
    <xf numFmtId="0" fontId="45" fillId="11" borderId="20" xfId="0" applyFont="1" applyFill="1" applyBorder="1" applyProtection="1">
      <protection hidden="1"/>
    </xf>
    <xf numFmtId="0" fontId="43" fillId="11" borderId="23" xfId="0" applyFont="1" applyFill="1" applyBorder="1" applyProtection="1">
      <protection hidden="1"/>
    </xf>
    <xf numFmtId="0" fontId="43" fillId="11" borderId="24" xfId="0" applyFont="1" applyFill="1" applyBorder="1" applyProtection="1">
      <protection hidden="1"/>
    </xf>
    <xf numFmtId="0" fontId="0" fillId="11" borderId="26" xfId="0" applyFill="1" applyBorder="1" applyProtection="1">
      <protection hidden="1"/>
    </xf>
    <xf numFmtId="0" fontId="28" fillId="11" borderId="16" xfId="0" applyFont="1" applyFill="1" applyBorder="1" applyProtection="1">
      <protection hidden="1"/>
    </xf>
    <xf numFmtId="0" fontId="49" fillId="11" borderId="26" xfId="0" applyFont="1" applyFill="1" applyBorder="1" applyAlignment="1">
      <alignment horizontal="center"/>
    </xf>
    <xf numFmtId="0" fontId="38" fillId="11" borderId="16" xfId="0" applyFont="1" applyFill="1" applyBorder="1" applyProtection="1">
      <protection hidden="1"/>
    </xf>
    <xf numFmtId="0" fontId="43" fillId="11" borderId="18" xfId="0" applyFont="1" applyFill="1" applyBorder="1" applyProtection="1">
      <protection hidden="1"/>
    </xf>
    <xf numFmtId="0" fontId="28" fillId="11" borderId="19" xfId="0" applyFont="1" applyFill="1" applyBorder="1" applyProtection="1">
      <protection hidden="1"/>
    </xf>
    <xf numFmtId="0" fontId="0" fillId="10" borderId="0" xfId="0" applyFill="1" applyProtection="1">
      <protection hidden="1"/>
    </xf>
    <xf numFmtId="0" fontId="0" fillId="15" borderId="0" xfId="0" applyFill="1" applyProtection="1">
      <protection hidden="1"/>
    </xf>
    <xf numFmtId="0" fontId="0" fillId="5" borderId="0" xfId="0" applyFill="1" applyProtection="1">
      <protection hidden="1"/>
    </xf>
    <xf numFmtId="0" fontId="0" fillId="7" borderId="0" xfId="0" applyFill="1" applyProtection="1">
      <protection hidden="1"/>
    </xf>
    <xf numFmtId="0" fontId="25" fillId="0" borderId="1" xfId="0" applyFont="1" applyBorder="1" applyAlignment="1" applyProtection="1">
      <alignment horizontal="center" vertical="center" wrapText="1"/>
      <protection locked="0"/>
    </xf>
    <xf numFmtId="0" fontId="0" fillId="11" borderId="2" xfId="0" applyFill="1" applyBorder="1"/>
    <xf numFmtId="0" fontId="43" fillId="0" borderId="0" xfId="0" applyFont="1" applyBorder="1" applyAlignment="1" applyProtection="1">
      <alignment vertical="top" wrapText="1"/>
      <protection hidden="1"/>
    </xf>
    <xf numFmtId="0" fontId="17" fillId="0" borderId="0" xfId="0" applyFont="1" applyBorder="1" applyAlignment="1" applyProtection="1">
      <alignment horizontal="left" vertical="top" wrapText="1"/>
      <protection hidden="1"/>
    </xf>
    <xf numFmtId="0" fontId="17" fillId="0" borderId="0" xfId="0" applyFont="1" applyAlignment="1" applyProtection="1">
      <alignment horizontal="left"/>
      <protection hidden="1"/>
    </xf>
    <xf numFmtId="0" fontId="17" fillId="0" borderId="0" xfId="0" applyFont="1" applyBorder="1" applyAlignment="1" applyProtection="1">
      <alignment vertical="top"/>
      <protection hidden="1"/>
    </xf>
    <xf numFmtId="0" fontId="17" fillId="0" borderId="0" xfId="0" applyFont="1" applyProtection="1">
      <protection hidden="1"/>
    </xf>
    <xf numFmtId="0" fontId="55" fillId="0" borderId="0" xfId="0" applyFont="1" applyProtection="1">
      <protection hidden="1"/>
    </xf>
    <xf numFmtId="0" fontId="55" fillId="2" borderId="0" xfId="0" applyFont="1" applyFill="1" applyProtection="1">
      <protection hidden="1"/>
    </xf>
    <xf numFmtId="0" fontId="17" fillId="0" borderId="39" xfId="0" applyFont="1" applyBorder="1" applyProtection="1">
      <protection hidden="1"/>
    </xf>
    <xf numFmtId="0" fontId="0" fillId="11" borderId="22" xfId="0" applyFill="1" applyBorder="1"/>
    <xf numFmtId="0" fontId="0" fillId="11" borderId="23" xfId="0" applyFill="1" applyBorder="1"/>
    <xf numFmtId="0" fontId="0" fillId="11" borderId="24" xfId="0" applyFill="1" applyBorder="1"/>
    <xf numFmtId="0" fontId="0" fillId="11" borderId="25" xfId="0" applyFill="1" applyBorder="1"/>
    <xf numFmtId="0" fontId="0" fillId="11" borderId="0" xfId="0" applyFill="1" applyBorder="1"/>
    <xf numFmtId="0" fontId="0" fillId="11" borderId="20" xfId="0" applyFill="1" applyBorder="1"/>
    <xf numFmtId="0" fontId="38" fillId="11" borderId="25" xfId="0" applyFont="1" applyFill="1" applyBorder="1"/>
    <xf numFmtId="0" fontId="38" fillId="11" borderId="0" xfId="0" applyFont="1" applyFill="1" applyBorder="1"/>
    <xf numFmtId="0" fontId="38" fillId="11" borderId="20" xfId="0" applyFont="1" applyFill="1" applyBorder="1"/>
    <xf numFmtId="0" fontId="32" fillId="11" borderId="25" xfId="8" applyFont="1" applyFill="1" applyBorder="1"/>
    <xf numFmtId="0" fontId="35" fillId="11" borderId="0" xfId="8" applyFont="1" applyFill="1" applyBorder="1"/>
    <xf numFmtId="0" fontId="32" fillId="11" borderId="40" xfId="8" applyFont="1" applyFill="1" applyBorder="1"/>
    <xf numFmtId="0" fontId="35" fillId="11" borderId="0" xfId="8" applyFont="1" applyFill="1" applyBorder="1" applyAlignment="1"/>
    <xf numFmtId="0" fontId="38" fillId="11" borderId="26" xfId="0" applyFont="1" applyFill="1" applyBorder="1"/>
    <xf numFmtId="0" fontId="0" fillId="11" borderId="27" xfId="0" applyFill="1" applyBorder="1"/>
    <xf numFmtId="0" fontId="0" fillId="11" borderId="16" xfId="0" applyFill="1" applyBorder="1"/>
    <xf numFmtId="0" fontId="17" fillId="0" borderId="0" xfId="0" applyFont="1" applyBorder="1" applyAlignment="1" applyProtection="1">
      <alignment horizontal="left" vertical="top" wrapText="1"/>
      <protection hidden="1"/>
    </xf>
    <xf numFmtId="0" fontId="0" fillId="2" borderId="1" xfId="0" applyFont="1" applyFill="1" applyBorder="1" applyAlignment="1" applyProtection="1">
      <alignment horizontal="center" vertical="top"/>
      <protection hidden="1"/>
    </xf>
    <xf numFmtId="0" fontId="0" fillId="2" borderId="1" xfId="0" applyFont="1" applyFill="1" applyBorder="1" applyAlignment="1" applyProtection="1">
      <alignment vertical="top" wrapText="1"/>
      <protection hidden="1"/>
    </xf>
    <xf numFmtId="0" fontId="0" fillId="0" borderId="1" xfId="0" applyFont="1" applyBorder="1" applyAlignment="1" applyProtection="1">
      <alignment vertical="top" wrapText="1"/>
      <protection hidden="1"/>
    </xf>
    <xf numFmtId="0" fontId="0" fillId="0" borderId="0" xfId="0" applyFont="1" applyFill="1" applyProtection="1">
      <protection hidden="1"/>
    </xf>
    <xf numFmtId="0" fontId="0" fillId="0" borderId="1" xfId="0" applyFont="1" applyBorder="1" applyAlignment="1" applyProtection="1">
      <alignment horizontal="center" vertical="top"/>
      <protection hidden="1"/>
    </xf>
    <xf numFmtId="0" fontId="47" fillId="2" borderId="1" xfId="0" applyFont="1" applyFill="1" applyBorder="1" applyAlignment="1" applyProtection="1">
      <alignment horizontal="center" vertical="top" wrapText="1"/>
      <protection hidden="1"/>
    </xf>
    <xf numFmtId="0" fontId="47" fillId="0" borderId="1" xfId="0" applyFont="1" applyBorder="1" applyAlignment="1" applyProtection="1">
      <alignment horizontal="center" vertical="top" wrapText="1"/>
      <protection hidden="1"/>
    </xf>
    <xf numFmtId="0" fontId="23" fillId="0" borderId="1" xfId="0" applyFont="1" applyBorder="1" applyAlignment="1" applyProtection="1">
      <alignment horizontal="left" vertical="top" wrapText="1"/>
      <protection hidden="1"/>
    </xf>
    <xf numFmtId="0" fontId="0" fillId="0" borderId="1"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23" fillId="0" borderId="6"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hidden="1"/>
    </xf>
    <xf numFmtId="0" fontId="0" fillId="0" borderId="1" xfId="0" applyFont="1" applyFill="1" applyBorder="1" applyAlignment="1" applyProtection="1">
      <alignment wrapText="1"/>
      <protection hidden="1"/>
    </xf>
    <xf numFmtId="0" fontId="0" fillId="11" borderId="25" xfId="0" applyFill="1" applyBorder="1" applyProtection="1">
      <protection hidden="1"/>
    </xf>
    <xf numFmtId="0" fontId="9" fillId="11" borderId="41" xfId="0" applyFont="1" applyFill="1" applyBorder="1" applyAlignment="1" applyProtection="1">
      <alignment horizontal="left" vertical="top" wrapText="1"/>
      <protection locked="0"/>
    </xf>
    <xf numFmtId="0" fontId="0" fillId="11" borderId="25" xfId="0" applyFont="1" applyFill="1" applyBorder="1" applyProtection="1">
      <protection hidden="1"/>
    </xf>
    <xf numFmtId="0" fontId="0" fillId="11" borderId="41" xfId="0" applyFont="1" applyFill="1" applyBorder="1" applyProtection="1">
      <protection hidden="1"/>
    </xf>
    <xf numFmtId="0" fontId="0" fillId="11" borderId="20" xfId="0" applyFont="1" applyFill="1" applyBorder="1" applyProtection="1">
      <protection hidden="1"/>
    </xf>
    <xf numFmtId="0" fontId="0" fillId="11" borderId="27" xfId="0" applyFill="1" applyBorder="1" applyProtection="1">
      <protection hidden="1"/>
    </xf>
    <xf numFmtId="0" fontId="0" fillId="11" borderId="16" xfId="0" applyFill="1" applyBorder="1" applyProtection="1">
      <protection hidden="1"/>
    </xf>
    <xf numFmtId="0" fontId="0" fillId="0" borderId="1" xfId="0" applyFont="1" applyBorder="1" applyAlignment="1" applyProtection="1">
      <alignment wrapText="1"/>
      <protection hidden="1"/>
    </xf>
    <xf numFmtId="0" fontId="23" fillId="0" borderId="1" xfId="0" applyFont="1" applyFill="1" applyBorder="1" applyAlignment="1" applyProtection="1">
      <alignment horizontal="left" vertical="top" wrapText="1"/>
      <protection hidden="1"/>
    </xf>
    <xf numFmtId="0" fontId="23" fillId="0" borderId="9" xfId="0" applyFont="1" applyFill="1" applyBorder="1" applyAlignment="1">
      <alignment vertical="top" wrapText="1"/>
    </xf>
    <xf numFmtId="164" fontId="25" fillId="0" borderId="1" xfId="1" applyFont="1" applyFill="1" applyBorder="1" applyAlignment="1" applyProtection="1">
      <alignment horizontal="center" vertical="center" wrapText="1"/>
      <protection hidden="1"/>
    </xf>
    <xf numFmtId="164" fontId="23" fillId="0" borderId="1" xfId="1" applyFont="1" applyFill="1" applyBorder="1" applyAlignment="1" applyProtection="1">
      <alignment horizontal="left" vertical="top" wrapText="1"/>
      <protection hidden="1"/>
    </xf>
    <xf numFmtId="0" fontId="23" fillId="0" borderId="9" xfId="0" applyFont="1" applyBorder="1" applyAlignment="1" applyProtection="1">
      <alignment horizontal="left" vertical="top" wrapText="1"/>
      <protection hidden="1"/>
    </xf>
    <xf numFmtId="0" fontId="23" fillId="0" borderId="1" xfId="0" applyFont="1" applyBorder="1" applyAlignment="1" applyProtection="1">
      <alignment vertical="top" wrapText="1"/>
      <protection locked="0"/>
    </xf>
    <xf numFmtId="0" fontId="23" fillId="0" borderId="14" xfId="0" applyFont="1" applyBorder="1" applyAlignment="1" applyProtection="1">
      <alignment horizontal="left" vertical="top" wrapText="1"/>
      <protection locked="0"/>
    </xf>
    <xf numFmtId="164" fontId="25" fillId="11" borderId="41" xfId="1" applyFont="1" applyFill="1" applyBorder="1" applyAlignment="1" applyProtection="1">
      <alignment vertical="center" wrapText="1"/>
      <protection hidden="1"/>
    </xf>
    <xf numFmtId="0" fontId="23" fillId="11" borderId="41" xfId="0" applyFont="1" applyFill="1" applyBorder="1" applyAlignment="1" applyProtection="1">
      <alignment horizontal="left" vertical="top" wrapText="1"/>
      <protection hidden="1"/>
    </xf>
    <xf numFmtId="0" fontId="23" fillId="11" borderId="20" xfId="0" applyFont="1" applyFill="1" applyBorder="1" applyAlignment="1" applyProtection="1">
      <alignment horizontal="left" vertical="top" wrapText="1"/>
      <protection hidden="1"/>
    </xf>
    <xf numFmtId="0" fontId="0" fillId="11" borderId="25" xfId="0" applyFont="1" applyFill="1" applyBorder="1"/>
    <xf numFmtId="0" fontId="25" fillId="11" borderId="20" xfId="0" applyFont="1" applyFill="1" applyBorder="1" applyProtection="1">
      <protection hidden="1"/>
    </xf>
    <xf numFmtId="0" fontId="0" fillId="0" borderId="0" xfId="0" applyFont="1" applyAlignment="1">
      <alignment horizontal="center" vertical="top"/>
    </xf>
    <xf numFmtId="0" fontId="0" fillId="11" borderId="23" xfId="0" applyFont="1" applyFill="1" applyBorder="1" applyAlignment="1" applyProtection="1">
      <alignment horizontal="center" vertical="top"/>
      <protection hidden="1"/>
    </xf>
    <xf numFmtId="0" fontId="0" fillId="11" borderId="0" xfId="0" applyFont="1" applyFill="1" applyBorder="1" applyAlignment="1" applyProtection="1">
      <alignment horizontal="center" vertical="top"/>
      <protection hidden="1"/>
    </xf>
    <xf numFmtId="0" fontId="0" fillId="0" borderId="0" xfId="0" applyAlignment="1">
      <alignment horizontal="left" vertical="center"/>
    </xf>
    <xf numFmtId="0" fontId="23" fillId="0" borderId="9" xfId="0" applyFont="1" applyFill="1"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11" borderId="25" xfId="0" applyFill="1" applyBorder="1" applyAlignment="1">
      <alignment horizontal="left" vertical="center"/>
    </xf>
    <xf numFmtId="0" fontId="0" fillId="11" borderId="26" xfId="0" applyFill="1" applyBorder="1"/>
    <xf numFmtId="0" fontId="0" fillId="11" borderId="27" xfId="0" applyFont="1" applyFill="1" applyBorder="1" applyAlignment="1">
      <alignment horizontal="center" vertical="top"/>
    </xf>
    <xf numFmtId="0" fontId="0" fillId="11" borderId="20" xfId="0" applyFill="1" applyBorder="1" applyAlignment="1">
      <alignment horizontal="left" vertical="center"/>
    </xf>
    <xf numFmtId="0" fontId="55" fillId="0" borderId="0" xfId="0" applyFont="1" applyAlignment="1" applyProtection="1">
      <alignment horizontal="right"/>
      <protection hidden="1"/>
    </xf>
    <xf numFmtId="0" fontId="55" fillId="0" borderId="0" xfId="0" applyFont="1" applyAlignment="1" applyProtection="1">
      <alignment horizontal="right" vertical="center"/>
      <protection hidden="1"/>
    </xf>
    <xf numFmtId="0" fontId="23" fillId="0" borderId="1" xfId="0" applyFont="1" applyBorder="1" applyAlignment="1">
      <alignment horizontal="center" vertical="top"/>
    </xf>
    <xf numFmtId="0" fontId="23" fillId="0" borderId="1" xfId="0" applyFont="1" applyBorder="1" applyAlignment="1">
      <alignment vertical="top"/>
    </xf>
    <xf numFmtId="49" fontId="0" fillId="0" borderId="1" xfId="0" applyNumberFormat="1" applyBorder="1" applyAlignment="1" applyProtection="1">
      <alignment vertical="top" wrapText="1"/>
      <protection hidden="1"/>
    </xf>
    <xf numFmtId="0" fontId="23" fillId="11" borderId="25" xfId="0" applyFont="1" applyFill="1" applyBorder="1"/>
    <xf numFmtId="0" fontId="23" fillId="11" borderId="20" xfId="0" applyFont="1" applyFill="1" applyBorder="1"/>
    <xf numFmtId="0" fontId="23" fillId="11" borderId="26" xfId="0" applyFont="1" applyFill="1" applyBorder="1"/>
    <xf numFmtId="0" fontId="23" fillId="11" borderId="27" xfId="0" applyFont="1" applyFill="1" applyBorder="1" applyAlignment="1">
      <alignment vertical="center"/>
    </xf>
    <xf numFmtId="0" fontId="23" fillId="11" borderId="27" xfId="0" applyFont="1" applyFill="1" applyBorder="1"/>
    <xf numFmtId="0" fontId="23" fillId="11" borderId="27" xfId="0" applyFont="1" applyFill="1" applyBorder="1" applyAlignment="1">
      <alignment horizontal="left" vertical="top" wrapText="1"/>
    </xf>
    <xf numFmtId="0" fontId="23" fillId="11" borderId="16" xfId="0" applyFont="1" applyFill="1" applyBorder="1"/>
    <xf numFmtId="0" fontId="43" fillId="0" borderId="1" xfId="0" applyFont="1" applyBorder="1" applyProtection="1">
      <protection hidden="1"/>
    </xf>
    <xf numFmtId="0" fontId="43" fillId="0" borderId="6" xfId="0" applyFont="1" applyBorder="1" applyAlignment="1" applyProtection="1">
      <alignment vertical="top" wrapText="1"/>
      <protection hidden="1"/>
    </xf>
    <xf numFmtId="0" fontId="43" fillId="0" borderId="3" xfId="0" applyFont="1" applyBorder="1" applyAlignment="1" applyProtection="1">
      <alignment vertical="top" wrapText="1"/>
      <protection hidden="1"/>
    </xf>
    <xf numFmtId="0" fontId="43" fillId="0" borderId="9" xfId="0" applyFont="1" applyBorder="1" applyAlignment="1" applyProtection="1">
      <alignment vertical="top" wrapText="1"/>
      <protection hidden="1"/>
    </xf>
    <xf numFmtId="0" fontId="43" fillId="0" borderId="9" xfId="0" applyFont="1" applyBorder="1" applyProtection="1">
      <protection hidden="1"/>
    </xf>
    <xf numFmtId="0" fontId="43" fillId="0" borderId="1" xfId="0" applyFont="1" applyBorder="1" applyAlignment="1" applyProtection="1">
      <alignment horizontal="left" vertical="top" wrapText="1"/>
      <protection hidden="1"/>
    </xf>
    <xf numFmtId="0" fontId="43" fillId="0" borderId="1" xfId="0" applyFont="1" applyBorder="1" applyAlignment="1">
      <alignment horizontal="center" vertical="top" wrapText="1"/>
    </xf>
    <xf numFmtId="0" fontId="43" fillId="0" borderId="1" xfId="0" applyFont="1" applyBorder="1" applyAlignment="1">
      <alignment horizontal="left" vertical="top" wrapText="1"/>
    </xf>
    <xf numFmtId="164" fontId="46" fillId="0" borderId="0" xfId="2" applyFont="1" applyFill="1" applyBorder="1" applyAlignment="1" applyProtection="1">
      <alignment horizontal="center" vertical="center" wrapText="1"/>
      <protection hidden="1"/>
    </xf>
    <xf numFmtId="0" fontId="43" fillId="0" borderId="1" xfId="0" applyFont="1" applyBorder="1"/>
    <xf numFmtId="0" fontId="23" fillId="2" borderId="1" xfId="0" applyFont="1" applyFill="1" applyBorder="1" applyAlignment="1" applyProtection="1">
      <alignment horizontal="left" vertical="top" wrapText="1"/>
      <protection locked="0"/>
    </xf>
    <xf numFmtId="164" fontId="46" fillId="0" borderId="1" xfId="2" applyFont="1" applyFill="1" applyBorder="1" applyAlignment="1" applyProtection="1">
      <alignment horizontal="center" vertical="center" wrapText="1"/>
      <protection hidden="1"/>
    </xf>
    <xf numFmtId="0" fontId="47" fillId="0" borderId="1" xfId="0" applyFont="1" applyBorder="1" applyAlignment="1" applyProtection="1">
      <alignment horizontal="center" vertical="top" wrapText="1"/>
      <protection locked="0"/>
    </xf>
    <xf numFmtId="0" fontId="0" fillId="0" borderId="1" xfId="0" applyFont="1" applyFill="1" applyBorder="1" applyAlignment="1">
      <alignment vertical="top" wrapText="1"/>
    </xf>
    <xf numFmtId="0" fontId="0" fillId="0" borderId="1" xfId="0" applyFont="1" applyBorder="1" applyAlignment="1">
      <alignment vertical="top" wrapText="1"/>
    </xf>
    <xf numFmtId="0" fontId="55" fillId="0" borderId="0" xfId="0" applyFont="1" applyBorder="1" applyProtection="1">
      <protection hidden="1"/>
    </xf>
    <xf numFmtId="0" fontId="0" fillId="11" borderId="20" xfId="0" applyFill="1" applyBorder="1" applyProtection="1">
      <protection hidden="1"/>
    </xf>
    <xf numFmtId="0" fontId="24" fillId="11" borderId="25" xfId="0" applyFont="1" applyFill="1" applyBorder="1"/>
    <xf numFmtId="0" fontId="24" fillId="11" borderId="20" xfId="0" applyFont="1" applyFill="1" applyBorder="1"/>
    <xf numFmtId="0" fontId="34" fillId="11" borderId="20" xfId="0" applyFont="1" applyFill="1" applyBorder="1" applyAlignment="1">
      <alignment vertical="top" wrapText="1"/>
    </xf>
    <xf numFmtId="0" fontId="34" fillId="11" borderId="20" xfId="0" applyFont="1" applyFill="1" applyBorder="1" applyAlignment="1">
      <alignment vertical="top"/>
    </xf>
    <xf numFmtId="0" fontId="24" fillId="11" borderId="26" xfId="0" applyFont="1" applyFill="1" applyBorder="1"/>
    <xf numFmtId="0" fontId="24" fillId="11" borderId="27" xfId="0" applyFont="1" applyFill="1" applyBorder="1" applyAlignment="1">
      <alignment vertical="center"/>
    </xf>
    <xf numFmtId="0" fontId="24" fillId="11" borderId="27" xfId="0" applyFont="1" applyFill="1" applyBorder="1"/>
    <xf numFmtId="0" fontId="24" fillId="11" borderId="16" xfId="0" applyFont="1" applyFill="1" applyBorder="1"/>
    <xf numFmtId="0" fontId="23" fillId="0" borderId="1" xfId="0" applyFont="1" applyBorder="1" applyAlignment="1" applyProtection="1">
      <alignment horizontal="center" vertical="top" wrapText="1"/>
      <protection locked="0"/>
    </xf>
    <xf numFmtId="0" fontId="8" fillId="11" borderId="25" xfId="0" applyFont="1" applyFill="1" applyBorder="1" applyProtection="1">
      <protection hidden="1"/>
    </xf>
    <xf numFmtId="0" fontId="8" fillId="11" borderId="20" xfId="0" applyFont="1" applyFill="1" applyBorder="1" applyProtection="1">
      <protection hidden="1"/>
    </xf>
    <xf numFmtId="0" fontId="23" fillId="0" borderId="1" xfId="0" applyFont="1" applyFill="1" applyBorder="1" applyAlignment="1" applyProtection="1">
      <alignment vertical="top" wrapText="1"/>
      <protection locked="0"/>
    </xf>
    <xf numFmtId="0" fontId="11" fillId="11" borderId="25" xfId="0" applyFont="1" applyFill="1" applyBorder="1" applyProtection="1">
      <protection hidden="1"/>
    </xf>
    <xf numFmtId="0" fontId="11" fillId="11" borderId="20" xfId="0" applyFont="1" applyFill="1" applyBorder="1" applyProtection="1">
      <protection hidden="1"/>
    </xf>
    <xf numFmtId="0" fontId="0" fillId="11" borderId="27" xfId="0" applyFill="1" applyBorder="1" applyAlignment="1" applyProtection="1">
      <alignment horizontal="center" vertical="top"/>
      <protection hidden="1"/>
    </xf>
    <xf numFmtId="0" fontId="17" fillId="0" borderId="0" xfId="0" applyFont="1" applyBorder="1" applyAlignment="1" applyProtection="1">
      <alignment horizontal="left" vertical="top" wrapText="1"/>
      <protection hidden="1"/>
    </xf>
    <xf numFmtId="0" fontId="0" fillId="0" borderId="0" xfId="0" applyFont="1" applyAlignment="1">
      <alignment horizontal="center"/>
    </xf>
    <xf numFmtId="1" fontId="0" fillId="0" borderId="1" xfId="0" applyNumberFormat="1" applyFont="1" applyBorder="1" applyAlignment="1">
      <alignment horizontal="center" vertical="top" wrapText="1"/>
    </xf>
    <xf numFmtId="0" fontId="23" fillId="4" borderId="1" xfId="0" applyFont="1" applyFill="1" applyBorder="1" applyAlignment="1">
      <alignment horizontal="left" vertical="top" wrapText="1"/>
    </xf>
    <xf numFmtId="0" fontId="23" fillId="4" borderId="1" xfId="0" applyFont="1" applyFill="1" applyBorder="1" applyAlignment="1" applyProtection="1">
      <alignment horizontal="left" vertical="top" wrapText="1"/>
      <protection locked="0"/>
    </xf>
    <xf numFmtId="0" fontId="0" fillId="0" borderId="1" xfId="0" applyFont="1" applyBorder="1" applyAlignment="1">
      <alignment horizontal="center" vertical="top" wrapText="1"/>
    </xf>
    <xf numFmtId="0" fontId="0" fillId="11" borderId="20" xfId="0" applyFont="1" applyFill="1" applyBorder="1"/>
    <xf numFmtId="0" fontId="0" fillId="11" borderId="26" xfId="0" applyFont="1" applyFill="1" applyBorder="1"/>
    <xf numFmtId="0" fontId="0" fillId="11" borderId="27" xfId="0" applyFont="1" applyFill="1" applyBorder="1" applyAlignment="1">
      <alignment horizontal="center"/>
    </xf>
    <xf numFmtId="0" fontId="0" fillId="11" borderId="27" xfId="0" applyFont="1" applyFill="1" applyBorder="1"/>
    <xf numFmtId="0" fontId="0" fillId="11" borderId="16" xfId="0" applyFont="1" applyFill="1" applyBorder="1"/>
    <xf numFmtId="0" fontId="0" fillId="0" borderId="23" xfId="0" applyFont="1" applyBorder="1" applyAlignment="1" applyProtection="1">
      <alignment vertical="top"/>
      <protection hidden="1"/>
    </xf>
    <xf numFmtId="0" fontId="0" fillId="0" borderId="0" xfId="0" applyBorder="1" applyAlignment="1" applyProtection="1">
      <alignment vertical="top"/>
      <protection hidden="1"/>
    </xf>
    <xf numFmtId="0" fontId="43" fillId="11" borderId="23" xfId="0" applyFont="1" applyFill="1" applyBorder="1" applyAlignment="1" applyProtection="1">
      <alignment vertical="top"/>
      <protection hidden="1"/>
    </xf>
    <xf numFmtId="0" fontId="0" fillId="0" borderId="0" xfId="0" applyAlignment="1">
      <alignment vertical="top"/>
    </xf>
    <xf numFmtId="0" fontId="43" fillId="0" borderId="0" xfId="0" applyFont="1" applyFill="1" applyBorder="1" applyProtection="1">
      <protection hidden="1"/>
    </xf>
    <xf numFmtId="0" fontId="0" fillId="0" borderId="0" xfId="0" applyFill="1" applyBorder="1"/>
    <xf numFmtId="0" fontId="0" fillId="0" borderId="1" xfId="0" applyFont="1" applyBorder="1" applyProtection="1">
      <protection hidden="1"/>
    </xf>
    <xf numFmtId="0" fontId="0" fillId="0" borderId="1" xfId="0" applyFont="1" applyBorder="1"/>
    <xf numFmtId="0" fontId="60" fillId="0" borderId="1" xfId="0" applyFont="1" applyBorder="1" applyAlignment="1">
      <alignment vertical="top" wrapText="1"/>
    </xf>
    <xf numFmtId="0" fontId="17" fillId="0" borderId="0" xfId="0" applyFont="1" applyBorder="1" applyAlignment="1" applyProtection="1">
      <alignment horizontal="left" vertical="top" wrapText="1"/>
      <protection hidden="1"/>
    </xf>
    <xf numFmtId="0" fontId="0" fillId="0" borderId="0" xfId="0" applyAlignment="1">
      <alignment horizontal="left" vertical="top" wrapText="1"/>
    </xf>
    <xf numFmtId="0" fontId="0" fillId="0" borderId="0" xfId="0" applyFont="1" applyBorder="1"/>
    <xf numFmtId="0" fontId="0" fillId="0" borderId="0" xfId="0" applyFont="1" applyBorder="1" applyProtection="1">
      <protection hidden="1"/>
    </xf>
    <xf numFmtId="0" fontId="0" fillId="0" borderId="23" xfId="0" applyBorder="1" applyAlignment="1">
      <alignment vertical="top" wrapText="1"/>
    </xf>
    <xf numFmtId="0" fontId="0" fillId="0" borderId="0" xfId="0" applyAlignment="1">
      <alignment vertical="top" wrapText="1"/>
    </xf>
    <xf numFmtId="0" fontId="43" fillId="11" borderId="0" xfId="0" applyFont="1" applyFill="1" applyBorder="1" applyAlignment="1" applyProtection="1">
      <alignment horizontal="center" vertical="top" wrapText="1"/>
      <protection hidden="1"/>
    </xf>
    <xf numFmtId="0" fontId="42" fillId="11" borderId="0" xfId="0" applyFont="1" applyFill="1" applyBorder="1"/>
    <xf numFmtId="0" fontId="40" fillId="11" borderId="20" xfId="0" applyFont="1" applyFill="1" applyBorder="1" applyAlignment="1">
      <alignment vertical="center" wrapText="1"/>
    </xf>
    <xf numFmtId="0" fontId="0" fillId="0" borderId="0" xfId="0" applyFont="1" applyAlignment="1" applyProtection="1">
      <alignment vertical="center"/>
      <protection hidden="1"/>
    </xf>
    <xf numFmtId="0" fontId="39" fillId="11" borderId="0" xfId="0" applyFont="1" applyFill="1" applyBorder="1" applyAlignment="1">
      <alignment vertical="center" wrapText="1"/>
    </xf>
    <xf numFmtId="0" fontId="0" fillId="11" borderId="0" xfId="0" applyFill="1" applyBorder="1" applyAlignment="1"/>
    <xf numFmtId="0" fontId="0" fillId="11" borderId="25" xfId="0" applyFill="1" applyBorder="1" applyAlignment="1">
      <alignment horizontal="center" vertical="center"/>
    </xf>
    <xf numFmtId="0" fontId="0" fillId="11" borderId="0" xfId="0" applyFill="1" applyAlignment="1">
      <alignment horizontal="center" vertical="center"/>
    </xf>
    <xf numFmtId="0" fontId="42" fillId="11" borderId="25" xfId="0" applyFont="1" applyFill="1" applyBorder="1" applyAlignment="1">
      <alignment horizontal="center" vertical="center"/>
    </xf>
    <xf numFmtId="0" fontId="42" fillId="11" borderId="20" xfId="0" applyFont="1" applyFill="1" applyBorder="1"/>
    <xf numFmtId="0" fontId="62" fillId="11" borderId="20" xfId="0" applyFont="1" applyFill="1" applyBorder="1" applyAlignment="1">
      <alignment horizontal="left" indent="5"/>
    </xf>
    <xf numFmtId="0" fontId="62" fillId="11" borderId="0" xfId="0" applyFont="1" applyFill="1" applyBorder="1" applyAlignment="1">
      <alignment horizontal="center"/>
    </xf>
    <xf numFmtId="0" fontId="42" fillId="11" borderId="0" xfId="0" applyFont="1" applyFill="1" applyBorder="1" applyAlignment="1">
      <alignment horizontal="left" vertical="center" wrapText="1"/>
    </xf>
    <xf numFmtId="0" fontId="42" fillId="11" borderId="20" xfId="0" applyFont="1" applyFill="1" applyBorder="1" applyAlignment="1">
      <alignment horizontal="left" vertical="center" wrapText="1"/>
    </xf>
    <xf numFmtId="0" fontId="62" fillId="11" borderId="20" xfId="0" applyFont="1" applyFill="1" applyBorder="1"/>
    <xf numFmtId="0" fontId="63" fillId="11" borderId="0" xfId="0" applyFont="1" applyFill="1" applyBorder="1" applyAlignment="1">
      <alignment horizontal="left" vertical="center" wrapText="1"/>
    </xf>
    <xf numFmtId="0" fontId="63" fillId="11" borderId="20" xfId="0" applyFont="1" applyFill="1" applyBorder="1" applyAlignment="1">
      <alignment horizontal="left" vertical="center" wrapText="1"/>
    </xf>
    <xf numFmtId="0" fontId="42" fillId="11" borderId="26" xfId="0" applyFont="1" applyFill="1" applyBorder="1" applyAlignment="1">
      <alignment horizontal="center" vertical="center"/>
    </xf>
    <xf numFmtId="0" fontId="42" fillId="11" borderId="27" xfId="0" applyFont="1" applyFill="1" applyBorder="1"/>
    <xf numFmtId="0" fontId="42" fillId="11" borderId="16" xfId="0" applyFont="1" applyFill="1" applyBorder="1"/>
    <xf numFmtId="0" fontId="37" fillId="11" borderId="0" xfId="0" applyFont="1" applyFill="1" applyBorder="1"/>
    <xf numFmtId="0" fontId="38" fillId="11" borderId="25" xfId="0" applyFont="1" applyFill="1" applyBorder="1" applyAlignment="1">
      <alignment horizontal="center" vertical="center"/>
    </xf>
    <xf numFmtId="0" fontId="64" fillId="11" borderId="25" xfId="0" applyFont="1" applyFill="1" applyBorder="1" applyAlignment="1">
      <alignment horizontal="center" vertical="center"/>
    </xf>
    <xf numFmtId="0" fontId="43" fillId="11" borderId="0" xfId="0" applyFont="1" applyFill="1" applyBorder="1" applyAlignment="1" applyProtection="1">
      <alignment vertical="top" wrapText="1"/>
      <protection hidden="1"/>
    </xf>
    <xf numFmtId="0" fontId="23" fillId="0" borderId="7" xfId="0" applyFont="1" applyFill="1" applyBorder="1" applyAlignment="1" applyProtection="1">
      <alignment horizontal="left" vertical="top" wrapText="1"/>
    </xf>
    <xf numFmtId="164" fontId="46" fillId="0" borderId="1" xfId="1" applyFont="1" applyFill="1" applyBorder="1" applyAlignment="1" applyProtection="1">
      <alignment horizontal="left" vertical="center"/>
      <protection hidden="1"/>
    </xf>
    <xf numFmtId="0" fontId="0"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pplyProtection="1">
      <alignment horizontal="left" vertical="top" wrapText="1"/>
      <protection hidden="1"/>
    </xf>
    <xf numFmtId="0" fontId="0" fillId="0" borderId="0" xfId="0" applyAlignment="1" applyProtection="1">
      <alignment horizontal="left" wrapText="1"/>
      <protection hidden="1"/>
    </xf>
    <xf numFmtId="0" fontId="27" fillId="0" borderId="0" xfId="0" applyFont="1" applyAlignment="1">
      <alignment horizontal="left" wrapText="1"/>
    </xf>
    <xf numFmtId="0" fontId="0" fillId="0" borderId="0" xfId="0" applyAlignment="1">
      <alignment horizontal="left" wrapText="1"/>
    </xf>
    <xf numFmtId="0" fontId="17" fillId="0" borderId="0" xfId="0" applyFont="1" applyBorder="1" applyAlignment="1" applyProtection="1">
      <alignment horizontal="left" vertical="top" wrapText="1"/>
      <protection hidden="1"/>
    </xf>
    <xf numFmtId="0" fontId="17" fillId="0" borderId="0" xfId="0" applyFont="1" applyBorder="1" applyAlignment="1" applyProtection="1">
      <alignment horizontal="left" vertical="top" wrapText="1"/>
      <protection hidden="1"/>
    </xf>
    <xf numFmtId="0" fontId="43" fillId="11" borderId="0" xfId="0" applyFont="1" applyFill="1" applyBorder="1" applyAlignment="1" applyProtection="1">
      <alignment horizontal="center" vertical="top" wrapText="1"/>
      <protection hidden="1"/>
    </xf>
    <xf numFmtId="0" fontId="23" fillId="0" borderId="6" xfId="0" applyFont="1" applyFill="1" applyBorder="1" applyAlignment="1" applyProtection="1">
      <alignment horizontal="left" vertical="top" wrapText="1"/>
      <protection locked="0"/>
    </xf>
    <xf numFmtId="164" fontId="43" fillId="0" borderId="1" xfId="0" applyNumberFormat="1" applyFont="1" applyBorder="1" applyAlignment="1" applyProtection="1">
      <alignment vertical="top" wrapText="1"/>
      <protection hidden="1"/>
    </xf>
    <xf numFmtId="0" fontId="0" fillId="0" borderId="23" xfId="0" applyBorder="1" applyAlignment="1" applyProtection="1">
      <alignment vertical="top"/>
      <protection hidden="1"/>
    </xf>
    <xf numFmtId="0" fontId="23" fillId="0" borderId="7" xfId="0"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0" fillId="0" borderId="4" xfId="0" applyFill="1" applyBorder="1" applyAlignment="1">
      <alignment horizontal="left" vertical="top" wrapText="1"/>
    </xf>
    <xf numFmtId="0" fontId="14" fillId="0" borderId="1" xfId="0" applyFont="1" applyFill="1" applyBorder="1" applyAlignment="1" applyProtection="1">
      <alignment horizontal="left" vertical="top" wrapText="1"/>
      <protection locked="0"/>
    </xf>
    <xf numFmtId="0" fontId="0" fillId="0" borderId="1" xfId="0" applyBorder="1" applyAlignment="1" applyProtection="1">
      <alignment horizontal="center" vertical="top"/>
      <protection hidden="1"/>
    </xf>
    <xf numFmtId="0" fontId="23" fillId="0" borderId="1" xfId="0" applyFont="1" applyFill="1" applyBorder="1" applyAlignment="1" applyProtection="1">
      <alignment horizontal="center" vertical="top" wrapText="1"/>
      <protection locked="0"/>
    </xf>
    <xf numFmtId="0" fontId="67" fillId="0" borderId="1"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pplyProtection="1">
      <alignment horizontal="center" vertical="top" wrapText="1"/>
      <protection hidden="1"/>
    </xf>
    <xf numFmtId="0" fontId="11" fillId="11" borderId="0" xfId="0" applyFont="1" applyFill="1" applyBorder="1" applyProtection="1">
      <protection hidden="1"/>
    </xf>
    <xf numFmtId="0" fontId="8" fillId="11" borderId="0" xfId="0" applyFont="1" applyFill="1" applyBorder="1" applyProtection="1">
      <protection hidden="1"/>
    </xf>
    <xf numFmtId="0" fontId="0" fillId="0" borderId="1" xfId="0" applyFont="1" applyFill="1" applyBorder="1" applyAlignment="1" applyProtection="1">
      <alignment vertical="top" wrapText="1"/>
      <protection hidden="1"/>
    </xf>
    <xf numFmtId="164" fontId="47" fillId="0" borderId="7" xfId="1" applyFont="1" applyFill="1" applyBorder="1" applyAlignment="1" applyProtection="1">
      <alignment horizontal="left" vertical="top" wrapText="1"/>
      <protection hidden="1"/>
    </xf>
    <xf numFmtId="0" fontId="1" fillId="16" borderId="22" xfId="0" applyFont="1" applyFill="1" applyBorder="1" applyProtection="1">
      <protection hidden="1"/>
    </xf>
    <xf numFmtId="0" fontId="1" fillId="16" borderId="23" xfId="0" applyFont="1" applyFill="1" applyBorder="1" applyProtection="1">
      <protection hidden="1"/>
    </xf>
    <xf numFmtId="0" fontId="1" fillId="16" borderId="24" xfId="0" applyFont="1" applyFill="1" applyBorder="1" applyProtection="1">
      <protection hidden="1"/>
    </xf>
    <xf numFmtId="0" fontId="1" fillId="0" borderId="0" xfId="0" applyFont="1" applyProtection="1">
      <protection hidden="1"/>
    </xf>
    <xf numFmtId="0" fontId="75" fillId="0" borderId="0" xfId="0" applyFont="1" applyProtection="1">
      <protection hidden="1"/>
    </xf>
    <xf numFmtId="0" fontId="1" fillId="16" borderId="25" xfId="0" applyFont="1" applyFill="1" applyBorder="1" applyProtection="1">
      <protection hidden="1"/>
    </xf>
    <xf numFmtId="0" fontId="1" fillId="16" borderId="20" xfId="0" applyFont="1" applyFill="1" applyBorder="1" applyProtection="1">
      <protection hidden="1"/>
    </xf>
    <xf numFmtId="0" fontId="1" fillId="16" borderId="0" xfId="0" applyFont="1" applyFill="1" applyBorder="1" applyProtection="1">
      <protection hidden="1"/>
    </xf>
    <xf numFmtId="0" fontId="77" fillId="16" borderId="0" xfId="0" applyFont="1" applyFill="1" applyBorder="1" applyAlignment="1">
      <alignment horizontal="center"/>
    </xf>
    <xf numFmtId="0" fontId="1" fillId="16" borderId="18" xfId="0" applyFont="1" applyFill="1" applyBorder="1" applyProtection="1">
      <protection hidden="1"/>
    </xf>
    <xf numFmtId="0" fontId="0" fillId="16" borderId="26" xfId="0" applyFill="1" applyBorder="1" applyProtection="1">
      <protection hidden="1"/>
    </xf>
    <xf numFmtId="0" fontId="77" fillId="16" borderId="16" xfId="0" applyFont="1" applyFill="1" applyBorder="1" applyProtection="1">
      <protection hidden="1"/>
    </xf>
    <xf numFmtId="0" fontId="77" fillId="16" borderId="26" xfId="0" applyFont="1" applyFill="1" applyBorder="1" applyAlignment="1">
      <alignment horizontal="center"/>
    </xf>
    <xf numFmtId="0" fontId="79" fillId="16" borderId="16" xfId="0" applyFont="1" applyFill="1" applyBorder="1" applyProtection="1">
      <protection hidden="1"/>
    </xf>
    <xf numFmtId="0" fontId="77" fillId="16" borderId="19" xfId="0" applyFont="1" applyFill="1" applyBorder="1" applyProtection="1">
      <protection hidden="1"/>
    </xf>
    <xf numFmtId="0" fontId="4" fillId="16" borderId="0" xfId="0" applyFont="1" applyFill="1" applyBorder="1" applyAlignment="1">
      <alignment horizontal="center"/>
    </xf>
    <xf numFmtId="0" fontId="0" fillId="16" borderId="25" xfId="0" applyFill="1" applyBorder="1" applyProtection="1">
      <protection hidden="1"/>
    </xf>
    <xf numFmtId="0" fontId="80" fillId="16" borderId="2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1" fillId="0" borderId="0" xfId="0" applyFont="1"/>
    <xf numFmtId="0" fontId="14" fillId="0" borderId="1" xfId="0" applyFont="1" applyBorder="1" applyAlignment="1" applyProtection="1">
      <alignment horizontal="center" vertical="top" wrapText="1"/>
      <protection locked="0"/>
    </xf>
    <xf numFmtId="0" fontId="14" fillId="0" borderId="1" xfId="0" applyFont="1" applyBorder="1" applyAlignment="1" applyProtection="1">
      <alignment horizontal="left" vertical="top" wrapText="1"/>
      <protection locked="0"/>
    </xf>
    <xf numFmtId="0" fontId="8" fillId="16" borderId="20" xfId="0" applyFont="1" applyFill="1" applyBorder="1" applyAlignment="1" applyProtection="1">
      <alignment horizontal="left" vertical="top" wrapText="1"/>
      <protection hidden="1"/>
    </xf>
    <xf numFmtId="0" fontId="0" fillId="16" borderId="25" xfId="0" applyFill="1" applyBorder="1"/>
    <xf numFmtId="0" fontId="14" fillId="0" borderId="1" xfId="0" applyFont="1" applyBorder="1" applyAlignment="1" applyProtection="1">
      <alignment horizontal="center" vertical="top"/>
      <protection hidden="1"/>
    </xf>
    <xf numFmtId="0" fontId="0" fillId="16" borderId="20" xfId="0" applyFill="1" applyBorder="1" applyProtection="1">
      <protection hidden="1"/>
    </xf>
    <xf numFmtId="0" fontId="5" fillId="16" borderId="20"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pplyProtection="1">
      <alignment horizontal="center" vertical="top" wrapText="1"/>
      <protection locked="0"/>
    </xf>
    <xf numFmtId="0" fontId="14" fillId="0" borderId="1" xfId="0" applyFont="1" applyBorder="1" applyAlignment="1">
      <alignment horizontal="left" vertical="top" wrapText="1"/>
    </xf>
    <xf numFmtId="0" fontId="24" fillId="0" borderId="1" xfId="0" applyFont="1" applyBorder="1" applyAlignment="1">
      <alignment horizontal="left" vertical="top" wrapText="1"/>
    </xf>
    <xf numFmtId="0" fontId="63" fillId="0" borderId="1" xfId="0" applyFont="1" applyBorder="1" applyAlignment="1">
      <alignment horizontal="left" wrapText="1" indent="2"/>
    </xf>
    <xf numFmtId="0" fontId="0" fillId="0" borderId="0" xfId="0" applyFont="1" applyFill="1" applyBorder="1" applyAlignment="1">
      <alignment horizontal="center" vertical="top"/>
    </xf>
    <xf numFmtId="0" fontId="0" fillId="0" borderId="0" xfId="0" applyFill="1" applyBorder="1" applyAlignment="1">
      <alignment horizontal="left" vertical="top" wrapText="1"/>
    </xf>
    <xf numFmtId="0" fontId="0" fillId="0" borderId="4" xfId="0" applyBorder="1" applyAlignment="1" applyProtection="1">
      <alignment horizontal="left" vertical="top" wrapText="1"/>
      <protection hidden="1"/>
    </xf>
    <xf numFmtId="0" fontId="31" fillId="0" borderId="9" xfId="0" applyFont="1" applyFill="1" applyBorder="1" applyAlignment="1" applyProtection="1">
      <alignment horizontal="left" vertical="top" wrapText="1"/>
      <protection hidden="1"/>
    </xf>
    <xf numFmtId="0" fontId="31" fillId="0" borderId="1" xfId="0" applyFont="1" applyFill="1" applyBorder="1" applyAlignment="1" applyProtection="1">
      <alignment horizontal="left" vertical="top" wrapText="1"/>
      <protection hidden="1"/>
    </xf>
    <xf numFmtId="0" fontId="29" fillId="0" borderId="1" xfId="0" applyFont="1" applyFill="1" applyBorder="1" applyAlignment="1" applyProtection="1">
      <alignment horizontal="left" vertical="top" wrapText="1"/>
      <protection hidden="1"/>
    </xf>
    <xf numFmtId="0" fontId="0" fillId="0" borderId="13" xfId="0" applyFill="1" applyBorder="1" applyAlignment="1">
      <alignment horizontal="left" vertical="top" wrapText="1"/>
    </xf>
    <xf numFmtId="0" fontId="23" fillId="0" borderId="4" xfId="0" applyFont="1" applyFill="1" applyBorder="1" applyAlignment="1">
      <alignment horizontal="left" vertical="top" wrapText="1"/>
    </xf>
    <xf numFmtId="0" fontId="43" fillId="0" borderId="9" xfId="0" applyFont="1" applyBorder="1" applyAlignment="1">
      <alignment horizontal="center" vertical="top" wrapText="1"/>
    </xf>
    <xf numFmtId="0" fontId="23"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hidden="1"/>
    </xf>
    <xf numFmtId="0" fontId="1" fillId="16" borderId="0" xfId="0" applyFont="1" applyFill="1" applyBorder="1" applyAlignment="1" applyProtection="1">
      <alignment horizontal="center"/>
      <protection hidden="1"/>
    </xf>
    <xf numFmtId="0" fontId="17" fillId="0" borderId="0" xfId="0" applyFont="1" applyBorder="1" applyProtection="1">
      <protection hidden="1"/>
    </xf>
    <xf numFmtId="0" fontId="43" fillId="0" borderId="11" xfId="0" applyFont="1" applyBorder="1" applyAlignment="1" applyProtection="1">
      <alignment vertical="top" wrapText="1"/>
      <protection hidden="1"/>
    </xf>
    <xf numFmtId="0" fontId="43" fillId="0" borderId="39" xfId="0" applyFont="1" applyBorder="1" applyAlignment="1" applyProtection="1">
      <alignment vertical="top" wrapText="1"/>
      <protection hidden="1"/>
    </xf>
    <xf numFmtId="0" fontId="23" fillId="0" borderId="39" xfId="0" applyFont="1" applyBorder="1"/>
    <xf numFmtId="0" fontId="0" fillId="0" borderId="39" xfId="0" applyBorder="1" applyProtection="1">
      <protection hidden="1"/>
    </xf>
    <xf numFmtId="0" fontId="0" fillId="0" borderId="39" xfId="0" applyFont="1" applyBorder="1"/>
    <xf numFmtId="0" fontId="0" fillId="0" borderId="39" xfId="0" applyBorder="1"/>
    <xf numFmtId="0" fontId="0" fillId="0" borderId="39" xfId="0" applyBorder="1" applyAlignment="1" applyProtection="1">
      <alignment vertical="top"/>
      <protection hidden="1"/>
    </xf>
    <xf numFmtId="0" fontId="24" fillId="0" borderId="39" xfId="0" applyFont="1" applyBorder="1" applyProtection="1">
      <protection hidden="1"/>
    </xf>
    <xf numFmtId="0" fontId="14" fillId="0" borderId="1" xfId="0" applyFont="1" applyBorder="1" applyAlignment="1" applyProtection="1">
      <alignment horizontal="left" vertical="top" wrapText="1"/>
      <protection hidden="1"/>
    </xf>
    <xf numFmtId="0" fontId="17" fillId="0" borderId="0" xfId="0" applyFont="1" applyBorder="1" applyAlignment="1" applyProtection="1">
      <alignment horizontal="left" vertical="top" wrapText="1"/>
      <protection hidden="1"/>
    </xf>
    <xf numFmtId="0" fontId="17" fillId="0" borderId="15" xfId="0" applyFont="1" applyBorder="1" applyProtection="1">
      <protection hidden="1"/>
    </xf>
    <xf numFmtId="0" fontId="0" fillId="0" borderId="39" xfId="0" applyFont="1" applyBorder="1" applyProtection="1">
      <protection hidden="1"/>
    </xf>
    <xf numFmtId="0" fontId="23" fillId="0" borderId="0" xfId="0" applyFont="1" applyFill="1" applyBorder="1" applyAlignment="1" applyProtection="1">
      <alignment horizontal="left" vertical="top" wrapText="1"/>
      <protection locked="0"/>
    </xf>
    <xf numFmtId="0" fontId="17" fillId="0" borderId="0" xfId="0" applyFont="1" applyBorder="1" applyAlignment="1" applyProtection="1">
      <alignment horizontal="left" vertical="top" wrapText="1"/>
      <protection hidden="1"/>
    </xf>
    <xf numFmtId="0" fontId="14" fillId="0" borderId="5" xfId="0" applyFont="1" applyBorder="1" applyAlignment="1" applyProtection="1">
      <alignment horizontal="center" vertical="top" wrapText="1"/>
      <protection locked="0"/>
    </xf>
    <xf numFmtId="0" fontId="1" fillId="0" borderId="1" xfId="0" applyFont="1" applyBorder="1" applyAlignment="1">
      <alignment vertical="top" wrapText="1"/>
    </xf>
    <xf numFmtId="0" fontId="1" fillId="0" borderId="1" xfId="0" applyFont="1" applyFill="1" applyBorder="1" applyAlignment="1">
      <alignment vertical="top" wrapText="1"/>
    </xf>
    <xf numFmtId="0" fontId="43" fillId="11" borderId="0" xfId="0" applyFont="1" applyFill="1" applyBorder="1" applyAlignment="1" applyProtection="1">
      <alignment horizontal="center" vertical="top" wrapText="1"/>
      <protection hidden="1"/>
    </xf>
    <xf numFmtId="0" fontId="42" fillId="11" borderId="0" xfId="0" applyFont="1" applyFill="1" applyBorder="1" applyAlignment="1">
      <alignment vertical="top"/>
    </xf>
    <xf numFmtId="0" fontId="42" fillId="11" borderId="0" xfId="0" applyFont="1" applyFill="1" applyBorder="1" applyAlignment="1">
      <alignment vertical="top" wrapText="1"/>
    </xf>
    <xf numFmtId="0" fontId="42" fillId="11" borderId="20" xfId="0" applyFont="1" applyFill="1" applyBorder="1" applyAlignment="1">
      <alignment vertical="top" wrapText="1"/>
    </xf>
    <xf numFmtId="0" fontId="38" fillId="11" borderId="25" xfId="0" applyFont="1" applyFill="1" applyBorder="1" applyAlignment="1">
      <alignment horizontal="center" vertical="top"/>
    </xf>
    <xf numFmtId="0" fontId="63" fillId="11" borderId="0" xfId="0" applyFont="1" applyFill="1" applyBorder="1" applyAlignment="1">
      <alignment vertical="center" wrapText="1"/>
    </xf>
    <xf numFmtId="0" fontId="63" fillId="11" borderId="20" xfId="0" applyFont="1" applyFill="1" applyBorder="1" applyAlignment="1">
      <alignment vertical="center" wrapText="1"/>
    </xf>
    <xf numFmtId="0" fontId="38" fillId="11" borderId="25" xfId="0" applyFont="1" applyFill="1" applyBorder="1" applyAlignment="1">
      <alignment horizontal="right" vertical="center"/>
    </xf>
    <xf numFmtId="0" fontId="38" fillId="11" borderId="25" xfId="0" applyFont="1" applyFill="1" applyBorder="1" applyAlignment="1">
      <alignment horizontal="right" vertical="top"/>
    </xf>
    <xf numFmtId="0" fontId="62" fillId="11" borderId="0" xfId="0" applyFont="1" applyFill="1" applyBorder="1" applyAlignment="1">
      <alignment horizontal="center" vertical="top"/>
    </xf>
    <xf numFmtId="0" fontId="23" fillId="0" borderId="1" xfId="0" applyFont="1" applyBorder="1" applyAlignment="1" applyProtection="1">
      <alignment horizontal="left" vertical="top" wrapText="1"/>
    </xf>
    <xf numFmtId="0" fontId="47" fillId="0" borderId="1"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47" fillId="0"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47" fillId="2" borderId="1" xfId="0"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4" xfId="0" applyBorder="1" applyAlignment="1" applyProtection="1">
      <alignment horizontal="left" vertical="top" wrapText="1"/>
    </xf>
    <xf numFmtId="0" fontId="43" fillId="0" borderId="1" xfId="0" applyFont="1" applyBorder="1" applyAlignment="1" applyProtection="1">
      <alignment horizontal="left" vertical="top" wrapText="1"/>
    </xf>
    <xf numFmtId="164" fontId="47" fillId="0" borderId="1" xfId="1" applyFont="1" applyFill="1" applyBorder="1" applyAlignment="1" applyProtection="1">
      <alignment horizontal="left" vertical="center" wrapText="1"/>
      <protection hidden="1"/>
    </xf>
    <xf numFmtId="164" fontId="46" fillId="0" borderId="1" xfId="1" applyFont="1" applyFill="1" applyBorder="1" applyAlignment="1" applyProtection="1">
      <alignment horizontal="left" vertical="center" wrapText="1"/>
      <protection hidden="1"/>
    </xf>
    <xf numFmtId="0" fontId="17" fillId="0" borderId="0" xfId="0" applyFont="1" applyBorder="1" applyAlignment="1" applyProtection="1">
      <alignment horizontal="left" vertical="top" wrapText="1"/>
      <protection hidden="1"/>
    </xf>
    <xf numFmtId="0" fontId="43" fillId="11" borderId="0" xfId="0" applyFont="1" applyFill="1" applyBorder="1" applyAlignment="1" applyProtection="1">
      <alignment horizontal="center" vertical="top" wrapText="1"/>
      <protection hidden="1"/>
    </xf>
    <xf numFmtId="0" fontId="0" fillId="0" borderId="0" xfId="0" applyFont="1" applyBorder="1" applyAlignment="1" applyProtection="1">
      <alignment vertical="top"/>
      <protection hidden="1"/>
    </xf>
    <xf numFmtId="0" fontId="43" fillId="0" borderId="0" xfId="0" applyFont="1" applyAlignment="1" applyProtection="1">
      <alignment horizontal="center"/>
      <protection hidden="1"/>
    </xf>
    <xf numFmtId="0" fontId="43" fillId="0" borderId="23" xfId="0" applyFont="1" applyFill="1" applyBorder="1" applyAlignment="1" applyProtection="1">
      <alignment horizontal="center"/>
      <protection hidden="1"/>
    </xf>
    <xf numFmtId="0" fontId="43" fillId="0" borderId="0"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38" fillId="18" borderId="1" xfId="0" applyFont="1" applyFill="1" applyBorder="1" applyAlignment="1" applyProtection="1">
      <alignment horizontal="center" vertical="center"/>
      <protection hidden="1"/>
    </xf>
    <xf numFmtId="0" fontId="53" fillId="18" borderId="1" xfId="0" applyFont="1" applyFill="1" applyBorder="1" applyAlignment="1" applyProtection="1">
      <alignment horizontal="center" vertical="center" wrapText="1"/>
      <protection hidden="1"/>
    </xf>
    <xf numFmtId="1" fontId="53" fillId="18" borderId="1" xfId="0" applyNumberFormat="1" applyFont="1" applyFill="1" applyBorder="1" applyAlignment="1" applyProtection="1">
      <alignment horizontal="center" vertical="center" wrapText="1"/>
      <protection hidden="1"/>
    </xf>
    <xf numFmtId="2" fontId="0" fillId="0" borderId="0" xfId="0" applyNumberFormat="1"/>
    <xf numFmtId="2" fontId="0" fillId="0" borderId="0" xfId="0" applyNumberFormat="1" applyFill="1" applyBorder="1"/>
    <xf numFmtId="2" fontId="0" fillId="0" borderId="0" xfId="0" applyNumberFormat="1" applyBorder="1"/>
    <xf numFmtId="2" fontId="0" fillId="0" borderId="0" xfId="0" applyNumberFormat="1" applyAlignment="1">
      <alignment vertical="center"/>
    </xf>
    <xf numFmtId="2" fontId="0" fillId="0" borderId="0" xfId="0" applyNumberFormat="1" applyFont="1" applyProtection="1">
      <protection hidden="1"/>
    </xf>
    <xf numFmtId="2" fontId="43" fillId="0" borderId="0" xfId="0" applyNumberFormat="1" applyFont="1" applyProtection="1">
      <protection hidden="1"/>
    </xf>
    <xf numFmtId="2" fontId="0" fillId="0" borderId="0" xfId="0" applyNumberFormat="1" applyProtection="1">
      <protection hidden="1"/>
    </xf>
    <xf numFmtId="2" fontId="45" fillId="0" borderId="0" xfId="0" applyNumberFormat="1" applyFont="1" applyProtection="1">
      <protection hidden="1"/>
    </xf>
    <xf numFmtId="2" fontId="44" fillId="0" borderId="0" xfId="0" applyNumberFormat="1" applyFont="1" applyProtection="1">
      <protection hidden="1"/>
    </xf>
    <xf numFmtId="2" fontId="0" fillId="0" borderId="0" xfId="0" applyNumberFormat="1" applyFont="1" applyFill="1" applyProtection="1">
      <protection hidden="1"/>
    </xf>
    <xf numFmtId="2" fontId="0" fillId="0" borderId="0" xfId="0" applyNumberFormat="1" applyFont="1"/>
    <xf numFmtId="2" fontId="24" fillId="0" borderId="0" xfId="0" applyNumberFormat="1" applyFont="1" applyProtection="1">
      <protection hidden="1"/>
    </xf>
    <xf numFmtId="2" fontId="10" fillId="0" borderId="0" xfId="0" applyNumberFormat="1" applyFont="1" applyProtection="1">
      <protection hidden="1"/>
    </xf>
    <xf numFmtId="2" fontId="0" fillId="0" borderId="0" xfId="0" applyNumberFormat="1" applyFill="1" applyProtection="1">
      <protection hidden="1"/>
    </xf>
    <xf numFmtId="2" fontId="13" fillId="0" borderId="0" xfId="0" applyNumberFormat="1" applyFont="1" applyProtection="1">
      <protection hidden="1"/>
    </xf>
    <xf numFmtId="2" fontId="8" fillId="0" borderId="0" xfId="0" applyNumberFormat="1" applyFont="1" applyProtection="1">
      <protection hidden="1"/>
    </xf>
    <xf numFmtId="2" fontId="0" fillId="0" borderId="0" xfId="0" applyNumberFormat="1" applyFill="1" applyBorder="1" applyAlignment="1">
      <alignment vertical="top" wrapText="1"/>
    </xf>
    <xf numFmtId="2" fontId="0" fillId="0" borderId="0" xfId="0" applyNumberFormat="1" applyFill="1"/>
    <xf numFmtId="2" fontId="0" fillId="0" borderId="0" xfId="0" applyNumberFormat="1" applyFont="1" applyAlignment="1">
      <alignment horizontal="left" vertical="top"/>
    </xf>
    <xf numFmtId="2" fontId="11" fillId="0" borderId="0" xfId="0" applyNumberFormat="1" applyFont="1" applyBorder="1" applyProtection="1">
      <protection hidden="1"/>
    </xf>
    <xf numFmtId="2" fontId="11" fillId="0" borderId="0" xfId="0" applyNumberFormat="1" applyFont="1" applyProtection="1">
      <protection hidden="1"/>
    </xf>
    <xf numFmtId="2" fontId="14" fillId="0" borderId="0" xfId="0" applyNumberFormat="1" applyFont="1" applyAlignment="1" applyProtection="1">
      <alignment horizontal="center" vertical="top"/>
      <protection hidden="1"/>
    </xf>
    <xf numFmtId="2" fontId="75" fillId="0" borderId="0" xfId="0" applyNumberFormat="1" applyFont="1" applyAlignment="1" applyProtection="1">
      <alignment horizontal="center" vertical="center"/>
      <protection hidden="1"/>
    </xf>
    <xf numFmtId="2" fontId="83" fillId="0" borderId="0" xfId="0" applyNumberFormat="1" applyFont="1" applyAlignment="1" applyProtection="1">
      <alignment horizontal="center" vertical="center"/>
      <protection hidden="1"/>
    </xf>
    <xf numFmtId="2" fontId="81" fillId="0" borderId="0" xfId="0" applyNumberFormat="1" applyFont="1" applyAlignment="1" applyProtection="1">
      <alignment horizontal="center" vertical="center"/>
      <protection hidden="1"/>
    </xf>
    <xf numFmtId="2" fontId="85" fillId="0" borderId="0" xfId="0" applyNumberFormat="1" applyFont="1" applyAlignment="1" applyProtection="1">
      <alignment horizontal="center" vertical="center"/>
      <protection hidden="1"/>
    </xf>
    <xf numFmtId="2" fontId="17" fillId="0" borderId="0" xfId="0" applyNumberFormat="1" applyFont="1" applyFill="1" applyAlignment="1" applyProtection="1">
      <alignment horizontal="center" vertical="center"/>
      <protection hidden="1"/>
    </xf>
    <xf numFmtId="2" fontId="84" fillId="0" borderId="0" xfId="0" applyNumberFormat="1" applyFont="1" applyAlignment="1" applyProtection="1">
      <alignment horizontal="center" vertical="center"/>
      <protection hidden="1"/>
    </xf>
    <xf numFmtId="2" fontId="82" fillId="0" borderId="0" xfId="0" applyNumberFormat="1" applyFont="1" applyAlignment="1" applyProtection="1">
      <alignment horizontal="center" vertical="center"/>
      <protection hidden="1"/>
    </xf>
    <xf numFmtId="2" fontId="1" fillId="0" borderId="0" xfId="0" applyNumberFormat="1" applyFont="1" applyProtection="1">
      <protection hidden="1"/>
    </xf>
    <xf numFmtId="2" fontId="0" fillId="0" borderId="0" xfId="0" applyNumberFormat="1" applyAlignment="1" applyProtection="1">
      <alignment horizontal="left" vertical="top" wrapText="1"/>
      <protection hidden="1"/>
    </xf>
    <xf numFmtId="2" fontId="43" fillId="0" borderId="0" xfId="0" applyNumberFormat="1" applyFont="1" applyAlignment="1" applyProtection="1">
      <alignment horizontal="left" vertical="top" wrapText="1"/>
      <protection hidden="1"/>
    </xf>
    <xf numFmtId="2" fontId="0" fillId="0" borderId="0" xfId="0" applyNumberFormat="1" applyBorder="1" applyAlignment="1" applyProtection="1">
      <alignment horizontal="left" vertical="top" wrapText="1"/>
      <protection hidden="1"/>
    </xf>
    <xf numFmtId="2" fontId="0" fillId="0" borderId="0" xfId="0" applyNumberFormat="1" applyFont="1" applyBorder="1"/>
    <xf numFmtId="2" fontId="0" fillId="0" borderId="0" xfId="0" applyNumberFormat="1" applyBorder="1" applyAlignment="1">
      <alignment horizontal="left" vertical="top" wrapText="1"/>
    </xf>
    <xf numFmtId="2" fontId="47" fillId="0" borderId="0" xfId="0" applyNumberFormat="1" applyFont="1" applyFill="1" applyBorder="1" applyAlignment="1" applyProtection="1">
      <alignment horizontal="justify" vertical="top" wrapText="1"/>
      <protection locked="0"/>
    </xf>
    <xf numFmtId="2" fontId="47" fillId="0" borderId="0" xfId="0" applyNumberFormat="1" applyFont="1" applyBorder="1" applyAlignment="1" applyProtection="1">
      <alignment horizontal="justify" vertical="top" wrapText="1"/>
      <protection locked="0"/>
    </xf>
    <xf numFmtId="2" fontId="86" fillId="0" borderId="0" xfId="0" applyNumberFormat="1" applyFont="1" applyAlignment="1">
      <alignment horizontal="left" vertical="top" wrapText="1"/>
    </xf>
    <xf numFmtId="2" fontId="0" fillId="0" borderId="0" xfId="0" applyNumberFormat="1" applyFill="1" applyAlignment="1" applyProtection="1">
      <alignment horizontal="left" vertical="top" wrapText="1"/>
      <protection hidden="1"/>
    </xf>
    <xf numFmtId="2" fontId="24" fillId="0" borderId="0" xfId="0" applyNumberFormat="1" applyFont="1"/>
    <xf numFmtId="2" fontId="34" fillId="0" borderId="0" xfId="0" applyNumberFormat="1" applyFont="1" applyBorder="1" applyAlignment="1">
      <alignment vertical="top" wrapText="1"/>
    </xf>
    <xf numFmtId="2" fontId="34" fillId="0" borderId="0" xfId="0" applyNumberFormat="1" applyFont="1" applyAlignment="1">
      <alignment vertical="top" wrapText="1"/>
    </xf>
    <xf numFmtId="2" fontId="34" fillId="0" borderId="0" xfId="0" applyNumberFormat="1" applyFont="1" applyAlignment="1">
      <alignment vertical="top"/>
    </xf>
    <xf numFmtId="2" fontId="23" fillId="0" borderId="0" xfId="0" applyNumberFormat="1" applyFont="1"/>
    <xf numFmtId="2" fontId="24" fillId="0" borderId="0" xfId="0" applyNumberFormat="1" applyFont="1" applyAlignment="1">
      <alignment horizontal="left"/>
    </xf>
    <xf numFmtId="2" fontId="63" fillId="0" borderId="0" xfId="0" applyNumberFormat="1" applyFont="1" applyAlignment="1">
      <alignment horizontal="left" indent="2"/>
    </xf>
    <xf numFmtId="2" fontId="24" fillId="0" borderId="0" xfId="0" applyNumberFormat="1" applyFont="1" applyAlignment="1">
      <alignment horizontal="left" vertical="top" wrapText="1"/>
    </xf>
    <xf numFmtId="2" fontId="0" fillId="0" borderId="0" xfId="0" applyNumberFormat="1" applyAlignment="1">
      <alignment vertical="top" wrapText="1"/>
    </xf>
    <xf numFmtId="2" fontId="0" fillId="0" borderId="0" xfId="0" applyNumberFormat="1" applyAlignment="1">
      <alignment horizontal="left" vertical="center"/>
    </xf>
    <xf numFmtId="2" fontId="0" fillId="0" borderId="0" xfId="0" applyNumberFormat="1" applyAlignment="1">
      <alignment wrapText="1"/>
    </xf>
    <xf numFmtId="2" fontId="0" fillId="0" borderId="0" xfId="0" applyNumberFormat="1" applyAlignment="1">
      <alignment horizontal="left" vertical="top" wrapText="1"/>
    </xf>
    <xf numFmtId="2" fontId="0" fillId="0" borderId="0" xfId="0" applyNumberFormat="1" applyAlignment="1">
      <alignment vertical="top"/>
    </xf>
    <xf numFmtId="2" fontId="0" fillId="0" borderId="0" xfId="0" applyNumberFormat="1" applyFont="1" applyAlignment="1" applyProtection="1">
      <alignment horizontal="left" vertical="top" wrapText="1"/>
      <protection hidden="1"/>
    </xf>
    <xf numFmtId="2" fontId="45" fillId="0" borderId="0" xfId="0" applyNumberFormat="1" applyFont="1" applyBorder="1" applyAlignment="1" applyProtection="1">
      <alignment vertical="top" wrapText="1"/>
      <protection hidden="1"/>
    </xf>
    <xf numFmtId="2" fontId="45" fillId="0" borderId="0" xfId="0" applyNumberFormat="1" applyFont="1" applyAlignment="1" applyProtection="1">
      <alignment vertical="top" wrapText="1"/>
      <protection hidden="1"/>
    </xf>
    <xf numFmtId="2" fontId="25" fillId="0" borderId="0" xfId="0" applyNumberFormat="1" applyFont="1" applyProtection="1">
      <protection hidden="1"/>
    </xf>
    <xf numFmtId="2" fontId="0" fillId="0" borderId="0" xfId="0" applyNumberFormat="1" applyBorder="1" applyProtection="1">
      <protection hidden="1"/>
    </xf>
    <xf numFmtId="164" fontId="46" fillId="14" borderId="5" xfId="1" applyFont="1" applyFill="1" applyBorder="1" applyAlignment="1" applyProtection="1">
      <alignment horizontal="left" vertical="center"/>
      <protection hidden="1"/>
    </xf>
    <xf numFmtId="164" fontId="46" fillId="14" borderId="7" xfId="1" applyFont="1" applyFill="1" applyBorder="1" applyAlignment="1" applyProtection="1">
      <alignment horizontal="left" vertical="center"/>
      <protection hidden="1"/>
    </xf>
    <xf numFmtId="164" fontId="46" fillId="14" borderId="4" xfId="1" applyFont="1" applyFill="1" applyBorder="1" applyAlignment="1" applyProtection="1">
      <alignment horizontal="left" vertical="center"/>
      <protection hidden="1"/>
    </xf>
    <xf numFmtId="164" fontId="46" fillId="14" borderId="7" xfId="1" applyFont="1" applyFill="1" applyBorder="1" applyAlignment="1" applyProtection="1">
      <alignment vertical="center"/>
      <protection hidden="1"/>
    </xf>
    <xf numFmtId="164" fontId="46" fillId="14" borderId="4" xfId="1" applyFont="1" applyFill="1" applyBorder="1" applyAlignment="1" applyProtection="1">
      <alignment vertical="center"/>
      <protection hidden="1"/>
    </xf>
    <xf numFmtId="164" fontId="46" fillId="14" borderId="5" xfId="1" applyFont="1" applyFill="1" applyBorder="1" applyAlignment="1" applyProtection="1">
      <alignment horizontal="left" vertical="center"/>
    </xf>
    <xf numFmtId="164" fontId="46" fillId="14" borderId="7" xfId="1" applyFont="1" applyFill="1" applyBorder="1" applyAlignment="1" applyProtection="1">
      <alignment horizontal="left" vertical="center"/>
    </xf>
    <xf numFmtId="164" fontId="46" fillId="14" borderId="4" xfId="1" applyFont="1" applyFill="1" applyBorder="1" applyAlignment="1" applyProtection="1">
      <alignment horizontal="left" vertical="center"/>
    </xf>
    <xf numFmtId="164" fontId="46" fillId="14" borderId="5" xfId="3" applyFont="1" applyFill="1" applyBorder="1" applyAlignment="1" applyProtection="1">
      <alignment horizontal="left" vertical="center"/>
      <protection hidden="1"/>
    </xf>
    <xf numFmtId="164" fontId="46" fillId="14" borderId="7" xfId="3" applyFont="1" applyFill="1" applyBorder="1" applyAlignment="1" applyProtection="1">
      <alignment horizontal="left" vertical="center"/>
      <protection hidden="1"/>
    </xf>
    <xf numFmtId="164" fontId="46" fillId="14" borderId="4" xfId="3" applyFont="1" applyFill="1" applyBorder="1" applyAlignment="1" applyProtection="1">
      <alignment horizontal="left" vertical="center"/>
      <protection hidden="1"/>
    </xf>
    <xf numFmtId="0" fontId="25" fillId="14" borderId="5" xfId="0" applyFont="1" applyFill="1" applyBorder="1" applyAlignment="1" applyProtection="1">
      <alignment horizontal="left" vertical="center" wrapText="1"/>
      <protection locked="0"/>
    </xf>
    <xf numFmtId="0" fontId="25" fillId="14" borderId="7" xfId="0" applyFont="1" applyFill="1" applyBorder="1" applyAlignment="1" applyProtection="1">
      <alignment horizontal="left" vertical="center" wrapText="1"/>
      <protection locked="0"/>
    </xf>
    <xf numFmtId="0" fontId="25" fillId="14" borderId="4" xfId="0" applyFont="1" applyFill="1" applyBorder="1" applyAlignment="1" applyProtection="1">
      <alignment horizontal="left" vertical="center" wrapText="1"/>
      <protection locked="0"/>
    </xf>
    <xf numFmtId="164" fontId="46" fillId="14" borderId="7" xfId="1" applyFont="1" applyFill="1" applyBorder="1" applyAlignment="1" applyProtection="1">
      <alignment vertical="top"/>
    </xf>
    <xf numFmtId="164" fontId="46" fillId="14" borderId="4" xfId="1" applyFont="1" applyFill="1" applyBorder="1" applyAlignment="1" applyProtection="1">
      <alignment vertical="top"/>
    </xf>
    <xf numFmtId="0" fontId="79" fillId="18" borderId="6" xfId="0" applyFont="1" applyFill="1" applyBorder="1" applyAlignment="1" applyProtection="1">
      <alignment horizontal="center" vertical="center"/>
      <protection hidden="1"/>
    </xf>
    <xf numFmtId="0" fontId="79" fillId="18" borderId="6" xfId="0" applyFont="1" applyFill="1" applyBorder="1" applyAlignment="1" applyProtection="1">
      <alignment horizontal="center" vertical="center" wrapText="1"/>
      <protection hidden="1"/>
    </xf>
    <xf numFmtId="1" fontId="79" fillId="18" borderId="6" xfId="0" applyNumberFormat="1" applyFont="1" applyFill="1" applyBorder="1" applyAlignment="1" applyProtection="1">
      <alignment horizontal="center" vertical="center" wrapText="1"/>
      <protection hidden="1"/>
    </xf>
    <xf numFmtId="0" fontId="14" fillId="0" borderId="9" xfId="0" applyFont="1" applyBorder="1" applyAlignment="1" applyProtection="1">
      <alignment horizontal="center" vertical="top"/>
      <protection hidden="1"/>
    </xf>
    <xf numFmtId="0" fontId="14" fillId="0" borderId="14" xfId="0" applyFont="1" applyBorder="1" applyAlignment="1" applyProtection="1">
      <alignment horizontal="center" vertical="top" wrapText="1"/>
      <protection locked="0"/>
    </xf>
    <xf numFmtId="0" fontId="1" fillId="0" borderId="9" xfId="0" applyFont="1" applyBorder="1" applyAlignment="1">
      <alignment vertical="top" wrapText="1"/>
    </xf>
    <xf numFmtId="0" fontId="25" fillId="0" borderId="9" xfId="0" applyFont="1" applyBorder="1" applyAlignment="1" applyProtection="1">
      <alignment horizontal="center" vertical="center" wrapText="1"/>
      <protection locked="0"/>
    </xf>
    <xf numFmtId="0" fontId="23" fillId="8" borderId="9" xfId="0" applyFont="1" applyFill="1" applyBorder="1" applyAlignment="1" applyProtection="1">
      <alignment horizontal="left" vertical="top" wrapText="1"/>
      <protection locked="0"/>
    </xf>
    <xf numFmtId="0" fontId="14" fillId="0" borderId="6" xfId="0" applyFont="1" applyBorder="1" applyAlignment="1" applyProtection="1">
      <alignment horizontal="center" vertical="top"/>
      <protection hidden="1"/>
    </xf>
    <xf numFmtId="0" fontId="14" fillId="0" borderId="21" xfId="0" applyFont="1" applyBorder="1" applyAlignment="1" applyProtection="1">
      <alignment horizontal="center" vertical="top" wrapText="1"/>
      <protection locked="0"/>
    </xf>
    <xf numFmtId="0" fontId="1" fillId="0" borderId="6" xfId="0" applyFont="1" applyBorder="1" applyAlignment="1">
      <alignment vertical="top" wrapText="1"/>
    </xf>
    <xf numFmtId="0" fontId="25" fillId="0" borderId="6" xfId="0" applyFont="1" applyBorder="1" applyAlignment="1" applyProtection="1">
      <alignment horizontal="center" vertical="center" wrapText="1"/>
      <protection locked="0"/>
    </xf>
    <xf numFmtId="0" fontId="23" fillId="8" borderId="6" xfId="0" applyFont="1" applyFill="1" applyBorder="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14" fillId="0" borderId="6" xfId="0" applyFont="1" applyBorder="1" applyAlignment="1" applyProtection="1">
      <alignment horizontal="center" vertical="top" wrapText="1"/>
      <protection locked="0"/>
    </xf>
    <xf numFmtId="0" fontId="14" fillId="0" borderId="6"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9" xfId="0" applyFont="1" applyFill="1" applyBorder="1" applyAlignment="1">
      <alignment horizontal="left" vertical="top" wrapText="1"/>
    </xf>
    <xf numFmtId="0" fontId="1" fillId="0" borderId="6"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20" fillId="0" borderId="0" xfId="0" applyFont="1" applyAlignment="1" applyProtection="1">
      <alignment horizontal="center" vertical="center" wrapText="1"/>
      <protection hidden="1"/>
    </xf>
    <xf numFmtId="0" fontId="20" fillId="0" borderId="0" xfId="0" applyFont="1" applyAlignment="1">
      <alignment horizontal="center" vertical="center" wrapText="1"/>
    </xf>
    <xf numFmtId="0" fontId="93" fillId="0" borderId="0" xfId="0" applyFont="1" applyAlignment="1" applyProtection="1">
      <alignment horizontal="center" vertical="center" wrapText="1"/>
      <protection hidden="1"/>
    </xf>
    <xf numFmtId="2" fontId="1" fillId="0" borderId="5" xfId="0" applyNumberFormat="1" applyFont="1" applyBorder="1" applyAlignment="1" applyProtection="1">
      <alignment horizontal="left" vertical="top" wrapText="1"/>
      <protection locked="0"/>
    </xf>
    <xf numFmtId="0" fontId="43" fillId="0" borderId="0" xfId="0" applyFont="1" applyBorder="1" applyProtection="1">
      <protection hidden="1"/>
    </xf>
    <xf numFmtId="0" fontId="23" fillId="0" borderId="0" xfId="0" applyFont="1" applyBorder="1"/>
    <xf numFmtId="0" fontId="24" fillId="0" borderId="0" xfId="0" applyFont="1" applyBorder="1"/>
    <xf numFmtId="0" fontId="0" fillId="0" borderId="0" xfId="0" applyBorder="1" applyAlignment="1">
      <alignment vertical="center"/>
    </xf>
    <xf numFmtId="0" fontId="0" fillId="0" borderId="1" xfId="0" applyFont="1" applyBorder="1" applyProtection="1">
      <protection locked="0"/>
    </xf>
    <xf numFmtId="0" fontId="0" fillId="2" borderId="1" xfId="0" applyFont="1" applyFill="1" applyBorder="1" applyProtection="1">
      <protection locked="0"/>
    </xf>
    <xf numFmtId="0" fontId="45" fillId="0" borderId="1" xfId="0" applyFont="1" applyBorder="1" applyProtection="1">
      <protection locked="0"/>
    </xf>
    <xf numFmtId="0" fontId="0" fillId="0" borderId="1" xfId="0" applyBorder="1" applyProtection="1">
      <protection locked="0"/>
    </xf>
    <xf numFmtId="0" fontId="44" fillId="0" borderId="1" xfId="0" applyFont="1" applyBorder="1" applyProtection="1">
      <protection locked="0"/>
    </xf>
    <xf numFmtId="0" fontId="0" fillId="0" borderId="1" xfId="0" applyFont="1" applyFill="1" applyBorder="1" applyProtection="1">
      <protection locked="0"/>
    </xf>
    <xf numFmtId="164" fontId="46" fillId="14" borderId="7" xfId="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23" fillId="0" borderId="1" xfId="0" applyFont="1" applyBorder="1" applyProtection="1">
      <protection locked="0"/>
    </xf>
    <xf numFmtId="0" fontId="24" fillId="0" borderId="1" xfId="0" applyFont="1" applyBorder="1" applyProtection="1">
      <protection locked="0"/>
    </xf>
    <xf numFmtId="164" fontId="46" fillId="14" borderId="7" xfId="3" applyFont="1" applyFill="1" applyBorder="1" applyAlignment="1" applyProtection="1">
      <alignment horizontal="left" vertical="center"/>
      <protection locked="0"/>
    </xf>
    <xf numFmtId="0" fontId="43" fillId="0" borderId="1" xfId="0" applyFont="1" applyBorder="1" applyProtection="1">
      <protection locked="0"/>
    </xf>
    <xf numFmtId="0" fontId="43" fillId="11" borderId="22" xfId="0" applyFont="1" applyFill="1" applyBorder="1" applyProtection="1"/>
    <xf numFmtId="0" fontId="43" fillId="11" borderId="23" xfId="0" applyFont="1" applyFill="1" applyBorder="1" applyProtection="1"/>
    <xf numFmtId="0" fontId="43" fillId="11" borderId="24" xfId="0" applyFont="1" applyFill="1" applyBorder="1" applyProtection="1"/>
    <xf numFmtId="0" fontId="43" fillId="11" borderId="25" xfId="0" applyFont="1" applyFill="1" applyBorder="1" applyProtection="1"/>
    <xf numFmtId="0" fontId="43" fillId="11" borderId="20" xfId="0" applyFont="1" applyFill="1" applyBorder="1" applyProtection="1"/>
    <xf numFmtId="0" fontId="43" fillId="11" borderId="0" xfId="0" applyFont="1" applyFill="1" applyBorder="1" applyProtection="1"/>
    <xf numFmtId="0" fontId="49" fillId="11" borderId="0" xfId="0" applyFont="1" applyFill="1" applyBorder="1" applyAlignment="1" applyProtection="1">
      <alignment horizontal="center"/>
    </xf>
    <xf numFmtId="0" fontId="43" fillId="11" borderId="18" xfId="0" applyFont="1" applyFill="1" applyBorder="1" applyProtection="1"/>
    <xf numFmtId="0" fontId="0" fillId="11" borderId="26" xfId="0" applyFill="1" applyBorder="1" applyProtection="1"/>
    <xf numFmtId="0" fontId="28" fillId="11" borderId="16" xfId="0" applyFont="1" applyFill="1" applyBorder="1" applyProtection="1"/>
    <xf numFmtId="0" fontId="49" fillId="11" borderId="26" xfId="0" applyFont="1" applyFill="1" applyBorder="1" applyAlignment="1" applyProtection="1">
      <alignment horizontal="center"/>
    </xf>
    <xf numFmtId="0" fontId="38" fillId="11" borderId="16" xfId="0" applyFont="1" applyFill="1" applyBorder="1" applyProtection="1"/>
    <xf numFmtId="0" fontId="28" fillId="11" borderId="19" xfId="0" applyFont="1" applyFill="1" applyBorder="1" applyProtection="1"/>
    <xf numFmtId="0" fontId="50" fillId="11" borderId="0" xfId="0" applyFont="1" applyFill="1" applyBorder="1" applyAlignment="1" applyProtection="1">
      <alignment horizontal="center"/>
    </xf>
    <xf numFmtId="0" fontId="38" fillId="18" borderId="1" xfId="0" applyFont="1" applyFill="1" applyBorder="1" applyAlignment="1" applyProtection="1">
      <alignment horizontal="center" vertical="center"/>
    </xf>
    <xf numFmtId="0" fontId="53" fillId="18" borderId="1" xfId="0" applyFont="1" applyFill="1" applyBorder="1" applyAlignment="1" applyProtection="1">
      <alignment horizontal="center" vertical="center" wrapText="1"/>
    </xf>
    <xf numFmtId="1" fontId="53" fillId="18" borderId="1" xfId="0" applyNumberFormat="1" applyFont="1" applyFill="1" applyBorder="1" applyAlignment="1" applyProtection="1">
      <alignment horizontal="center" vertical="center" wrapText="1"/>
    </xf>
    <xf numFmtId="0" fontId="0" fillId="11" borderId="25" xfId="0" applyFont="1" applyFill="1" applyBorder="1" applyProtection="1"/>
    <xf numFmtId="164" fontId="46" fillId="14" borderId="5" xfId="3" applyFont="1" applyFill="1" applyBorder="1" applyAlignment="1" applyProtection="1">
      <alignment horizontal="left" vertical="center"/>
    </xf>
    <xf numFmtId="164" fontId="46" fillId="14" borderId="7" xfId="3" applyFont="1" applyFill="1" applyBorder="1" applyAlignment="1" applyProtection="1">
      <alignment horizontal="left" vertical="center"/>
    </xf>
    <xf numFmtId="164" fontId="46" fillId="14" borderId="4" xfId="3" applyFont="1" applyFill="1" applyBorder="1" applyAlignment="1" applyProtection="1">
      <alignment horizontal="left" vertical="center"/>
    </xf>
    <xf numFmtId="0" fontId="0" fillId="11" borderId="20" xfId="0" applyFont="1" applyFill="1" applyBorder="1" applyProtection="1"/>
    <xf numFmtId="0" fontId="0" fillId="0" borderId="1" xfId="0" applyFont="1" applyFill="1" applyBorder="1" applyAlignment="1" applyProtection="1">
      <alignment horizontal="center" vertical="top"/>
    </xf>
    <xf numFmtId="0" fontId="17" fillId="0" borderId="1" xfId="0" applyFont="1" applyFill="1" applyBorder="1" applyAlignment="1" applyProtection="1">
      <alignment horizontal="center" vertical="center"/>
    </xf>
    <xf numFmtId="0" fontId="47" fillId="0" borderId="1" xfId="0" applyFont="1" applyBorder="1" applyAlignment="1" applyProtection="1">
      <alignment horizontal="center" vertical="top" wrapText="1"/>
    </xf>
    <xf numFmtId="0" fontId="0" fillId="0" borderId="1" xfId="0" applyFont="1" applyBorder="1" applyProtection="1"/>
    <xf numFmtId="0" fontId="14" fillId="0" borderId="1" xfId="0" applyFont="1" applyFill="1" applyBorder="1" applyAlignment="1" applyProtection="1">
      <alignment vertical="top" wrapText="1"/>
    </xf>
    <xf numFmtId="0" fontId="14" fillId="0" borderId="1" xfId="0" applyFont="1" applyFill="1" applyBorder="1" applyAlignment="1" applyProtection="1">
      <alignment horizontal="left" vertical="top" wrapText="1"/>
    </xf>
    <xf numFmtId="0" fontId="47" fillId="0" borderId="1" xfId="0" applyFont="1" applyFill="1" applyBorder="1" applyAlignment="1" applyProtection="1">
      <alignment horizontal="justify" vertical="top" wrapText="1"/>
    </xf>
    <xf numFmtId="0" fontId="47" fillId="0" borderId="35"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60" fillId="0" borderId="1"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23" fillId="0" borderId="5" xfId="0" applyFont="1" applyFill="1" applyBorder="1" applyAlignment="1" applyProtection="1">
      <alignment horizontal="center" vertical="top" wrapText="1"/>
    </xf>
    <xf numFmtId="0" fontId="23" fillId="0" borderId="1" xfId="0" applyFont="1" applyFill="1" applyBorder="1" applyAlignment="1" applyProtection="1">
      <alignment horizontal="center" vertical="center" wrapText="1"/>
    </xf>
    <xf numFmtId="0" fontId="23" fillId="0" borderId="6" xfId="0" applyFont="1" applyFill="1" applyBorder="1" applyAlignment="1" applyProtection="1">
      <alignment horizontal="left" vertical="top" wrapText="1"/>
    </xf>
    <xf numFmtId="0" fontId="0" fillId="0" borderId="5" xfId="0" applyFont="1" applyFill="1" applyBorder="1" applyAlignment="1" applyProtection="1">
      <alignment horizontal="center" vertical="top"/>
    </xf>
    <xf numFmtId="0" fontId="47" fillId="0" borderId="4" xfId="0" applyFont="1" applyFill="1" applyBorder="1" applyAlignment="1" applyProtection="1">
      <alignment horizontal="left" vertical="top" wrapText="1"/>
    </xf>
    <xf numFmtId="0" fontId="0" fillId="0" borderId="25" xfId="0" applyFont="1" applyBorder="1" applyProtection="1"/>
    <xf numFmtId="0" fontId="47" fillId="0" borderId="6"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4"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1" xfId="0" applyFont="1" applyBorder="1" applyAlignment="1" applyProtection="1">
      <alignment horizontal="left" vertical="top"/>
    </xf>
    <xf numFmtId="0" fontId="23" fillId="0" borderId="0" xfId="0" applyFont="1" applyBorder="1" applyAlignment="1" applyProtection="1">
      <alignment horizontal="left" vertical="top" wrapText="1"/>
    </xf>
    <xf numFmtId="0" fontId="17" fillId="0" borderId="1" xfId="0" applyFont="1" applyFill="1" applyBorder="1" applyAlignment="1" applyProtection="1">
      <alignment horizontal="left" vertical="top"/>
    </xf>
    <xf numFmtId="0" fontId="43" fillId="11" borderId="0" xfId="0" applyFont="1" applyFill="1" applyBorder="1" applyAlignment="1" applyProtection="1">
      <alignment horizontal="center" vertical="top" wrapText="1"/>
    </xf>
    <xf numFmtId="0" fontId="0" fillId="11" borderId="26" xfId="0" applyFont="1" applyFill="1" applyBorder="1" applyProtection="1"/>
    <xf numFmtId="0" fontId="0" fillId="11" borderId="27" xfId="0" applyFont="1" applyFill="1" applyBorder="1" applyProtection="1"/>
    <xf numFmtId="0" fontId="0" fillId="11" borderId="16" xfId="0" applyFont="1" applyFill="1" applyBorder="1" applyProtection="1"/>
    <xf numFmtId="0" fontId="1" fillId="16" borderId="22" xfId="0" applyFont="1" applyFill="1" applyBorder="1" applyProtection="1"/>
    <xf numFmtId="0" fontId="1" fillId="16" borderId="23" xfId="0" applyFont="1" applyFill="1" applyBorder="1" applyProtection="1"/>
    <xf numFmtId="0" fontId="1" fillId="16" borderId="24" xfId="0" applyFont="1" applyFill="1" applyBorder="1" applyProtection="1"/>
    <xf numFmtId="0" fontId="1" fillId="16" borderId="25" xfId="0" applyFont="1" applyFill="1" applyBorder="1" applyProtection="1"/>
    <xf numFmtId="0" fontId="1" fillId="16" borderId="20" xfId="0" applyFont="1" applyFill="1" applyBorder="1" applyProtection="1"/>
    <xf numFmtId="0" fontId="1" fillId="16" borderId="0" xfId="0" applyFont="1" applyFill="1" applyBorder="1" applyProtection="1"/>
    <xf numFmtId="0" fontId="77" fillId="16" borderId="0" xfId="0" applyFont="1" applyFill="1" applyBorder="1" applyAlignment="1" applyProtection="1">
      <alignment horizontal="center"/>
    </xf>
    <xf numFmtId="0" fontId="1" fillId="16" borderId="18" xfId="0" applyFont="1" applyFill="1" applyBorder="1" applyProtection="1"/>
    <xf numFmtId="0" fontId="0" fillId="16" borderId="26" xfId="0" applyFill="1" applyBorder="1" applyProtection="1"/>
    <xf numFmtId="0" fontId="77" fillId="16" borderId="16" xfId="0" applyFont="1" applyFill="1" applyBorder="1" applyProtection="1"/>
    <xf numFmtId="0" fontId="77" fillId="16" borderId="26" xfId="0" applyFont="1" applyFill="1" applyBorder="1" applyAlignment="1" applyProtection="1">
      <alignment horizontal="center"/>
    </xf>
    <xf numFmtId="0" fontId="79" fillId="16" borderId="16" xfId="0" applyFont="1" applyFill="1" applyBorder="1" applyProtection="1"/>
    <xf numFmtId="0" fontId="77" fillId="16" borderId="19" xfId="0" applyFont="1" applyFill="1" applyBorder="1" applyProtection="1"/>
    <xf numFmtId="0" fontId="4" fillId="16" borderId="0" xfId="0" applyFont="1" applyFill="1" applyBorder="1" applyAlignment="1" applyProtection="1">
      <alignment horizontal="center"/>
    </xf>
    <xf numFmtId="0" fontId="79" fillId="18" borderId="1" xfId="0" applyFont="1" applyFill="1" applyBorder="1" applyAlignment="1" applyProtection="1">
      <alignment horizontal="center" vertical="center"/>
    </xf>
    <xf numFmtId="0" fontId="79" fillId="18" borderId="1" xfId="0" applyFont="1" applyFill="1" applyBorder="1" applyAlignment="1" applyProtection="1">
      <alignment horizontal="center" vertical="center" wrapText="1"/>
    </xf>
    <xf numFmtId="1" fontId="79" fillId="18" borderId="1" xfId="0" applyNumberFormat="1" applyFont="1" applyFill="1" applyBorder="1" applyAlignment="1" applyProtection="1">
      <alignment horizontal="center" vertical="center" wrapText="1"/>
    </xf>
    <xf numFmtId="0" fontId="8" fillId="16" borderId="25" xfId="0" applyFont="1" applyFill="1" applyBorder="1" applyProtection="1"/>
    <xf numFmtId="0" fontId="14" fillId="0" borderId="1" xfId="0" applyFont="1" applyBorder="1" applyAlignment="1" applyProtection="1">
      <alignment horizontal="center" vertical="top" wrapText="1"/>
    </xf>
    <xf numFmtId="0" fontId="8" fillId="16" borderId="20" xfId="0" applyFont="1" applyFill="1" applyBorder="1" applyProtection="1"/>
    <xf numFmtId="0" fontId="14" fillId="0" borderId="6"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8" fillId="16" borderId="20" xfId="0" applyFont="1" applyFill="1" applyBorder="1" applyAlignment="1" applyProtection="1">
      <alignment horizontal="left" vertical="top" wrapText="1"/>
    </xf>
    <xf numFmtId="0" fontId="0" fillId="16" borderId="25" xfId="0" applyFill="1" applyBorder="1" applyProtection="1"/>
    <xf numFmtId="0" fontId="14" fillId="0" borderId="0" xfId="0" applyFont="1" applyFill="1" applyBorder="1" applyAlignment="1" applyProtection="1">
      <alignment horizontal="left" vertical="top" wrapText="1"/>
    </xf>
    <xf numFmtId="0" fontId="14" fillId="0" borderId="7" xfId="0" applyFont="1" applyBorder="1" applyAlignment="1" applyProtection="1">
      <alignment horizontal="center" vertical="top" wrapText="1"/>
    </xf>
    <xf numFmtId="0" fontId="14" fillId="0" borderId="5" xfId="0" applyFont="1" applyFill="1" applyBorder="1" applyAlignment="1" applyProtection="1">
      <alignment horizontal="left" vertical="top" wrapText="1"/>
    </xf>
    <xf numFmtId="0" fontId="1" fillId="16" borderId="0" xfId="0" applyFont="1" applyFill="1" applyBorder="1" applyAlignment="1" applyProtection="1">
      <alignment horizontal="center" vertical="top" wrapText="1"/>
    </xf>
    <xf numFmtId="0" fontId="0" fillId="16" borderId="27" xfId="0" applyFill="1" applyBorder="1" applyProtection="1"/>
    <xf numFmtId="0" fontId="8" fillId="16" borderId="16" xfId="0" applyFont="1" applyFill="1" applyBorder="1" applyAlignment="1" applyProtection="1">
      <alignment horizontal="left" vertical="top" wrapText="1"/>
    </xf>
    <xf numFmtId="0" fontId="8" fillId="0" borderId="1" xfId="0" applyFont="1" applyBorder="1" applyProtection="1">
      <protection locked="0"/>
    </xf>
    <xf numFmtId="0" fontId="12" fillId="3" borderId="1" xfId="0" applyFont="1" applyFill="1" applyBorder="1" applyAlignment="1" applyProtection="1">
      <alignment horizontal="center" vertical="center"/>
      <protection locked="0"/>
    </xf>
    <xf numFmtId="0" fontId="11" fillId="0" borderId="1" xfId="0" applyFont="1" applyBorder="1" applyProtection="1">
      <protection locked="0"/>
    </xf>
    <xf numFmtId="164" fontId="47" fillId="14" borderId="7" xfId="1" applyFont="1" applyFill="1" applyBorder="1" applyAlignment="1" applyProtection="1">
      <alignment horizontal="left" vertical="center" wrapText="1"/>
      <protection locked="0"/>
    </xf>
    <xf numFmtId="0" fontId="43" fillId="11" borderId="25" xfId="0" applyFont="1" applyFill="1" applyBorder="1" applyProtection="1">
      <protection locked="0"/>
    </xf>
    <xf numFmtId="0" fontId="0" fillId="11" borderId="25" xfId="0" applyFont="1" applyFill="1" applyBorder="1" applyProtection="1">
      <protection locked="0"/>
    </xf>
    <xf numFmtId="0" fontId="0" fillId="11" borderId="26" xfId="0" applyFont="1" applyFill="1" applyBorder="1" applyProtection="1">
      <protection locked="0"/>
    </xf>
    <xf numFmtId="0" fontId="43" fillId="11" borderId="0" xfId="0" applyFont="1" applyFill="1" applyBorder="1" applyAlignment="1" applyProtection="1">
      <alignment vertical="top"/>
    </xf>
    <xf numFmtId="0" fontId="23" fillId="0" borderId="1" xfId="0" applyFont="1" applyFill="1" applyBorder="1" applyAlignment="1" applyProtection="1">
      <alignment horizontal="center" vertical="top" wrapText="1"/>
    </xf>
    <xf numFmtId="0" fontId="47" fillId="0" borderId="1" xfId="0" applyFont="1" applyFill="1" applyBorder="1" applyAlignment="1" applyProtection="1">
      <alignment horizontal="center" vertical="top" wrapText="1"/>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164" fontId="47" fillId="14" borderId="5" xfId="1" applyFont="1" applyFill="1" applyBorder="1" applyAlignment="1" applyProtection="1">
      <alignment horizontal="left" vertical="center"/>
    </xf>
    <xf numFmtId="164" fontId="47" fillId="14" borderId="7" xfId="1" applyFont="1" applyFill="1" applyBorder="1" applyAlignment="1" applyProtection="1">
      <alignment horizontal="left" vertical="center" wrapText="1"/>
    </xf>
    <xf numFmtId="164" fontId="47" fillId="14" borderId="4" xfId="1" applyFont="1" applyFill="1" applyBorder="1" applyAlignment="1" applyProtection="1">
      <alignment horizontal="left" vertical="center" wrapText="1"/>
    </xf>
    <xf numFmtId="164" fontId="47" fillId="0" borderId="1" xfId="1" applyFont="1" applyFill="1" applyBorder="1" applyAlignment="1" applyProtection="1">
      <alignment horizontal="left" vertical="top" wrapText="1"/>
    </xf>
    <xf numFmtId="0" fontId="0" fillId="0" borderId="1" xfId="0" applyFont="1" applyBorder="1" applyAlignment="1" applyProtection="1">
      <alignment horizontal="left"/>
    </xf>
    <xf numFmtId="0" fontId="24" fillId="0" borderId="1" xfId="0" applyFont="1" applyFill="1" applyBorder="1" applyAlignment="1" applyProtection="1">
      <alignment vertical="top" wrapText="1"/>
    </xf>
    <xf numFmtId="0" fontId="14" fillId="0" borderId="1" xfId="0" applyNumberFormat="1" applyFont="1" applyBorder="1" applyAlignment="1" applyProtection="1">
      <alignment vertical="top" wrapText="1"/>
    </xf>
    <xf numFmtId="0" fontId="14" fillId="0" borderId="1" xfId="0" applyFont="1" applyFill="1" applyBorder="1" applyAlignment="1" applyProtection="1">
      <alignment horizontal="left" vertical="top" wrapText="1" shrinkToFit="1"/>
    </xf>
    <xf numFmtId="0" fontId="14" fillId="0" borderId="1" xfId="0" applyNumberFormat="1" applyFont="1" applyFill="1" applyBorder="1" applyAlignment="1" applyProtection="1">
      <alignment vertical="top" wrapText="1"/>
    </xf>
    <xf numFmtId="0" fontId="47" fillId="0" borderId="3" xfId="0" applyFont="1" applyFill="1" applyBorder="1" applyAlignment="1" applyProtection="1">
      <alignment horizontal="left" vertical="top" wrapText="1"/>
    </xf>
    <xf numFmtId="0" fontId="47" fillId="0" borderId="5" xfId="0" applyFont="1" applyFill="1" applyBorder="1" applyAlignment="1" applyProtection="1">
      <alignment horizontal="left" vertical="top" wrapText="1"/>
    </xf>
    <xf numFmtId="0" fontId="0" fillId="11" borderId="27" xfId="0" applyFont="1" applyFill="1" applyBorder="1" applyAlignment="1" applyProtection="1">
      <alignment horizontal="left" vertical="top" wrapText="1"/>
    </xf>
    <xf numFmtId="0" fontId="0" fillId="11" borderId="25" xfId="0" applyFill="1" applyBorder="1" applyProtection="1"/>
    <xf numFmtId="0" fontId="0" fillId="11" borderId="20" xfId="0" applyFill="1" applyBorder="1" applyProtection="1"/>
    <xf numFmtId="0" fontId="0" fillId="0" borderId="1" xfId="0" applyBorder="1" applyAlignment="1" applyProtection="1">
      <alignment horizontal="center" vertical="top"/>
    </xf>
    <xf numFmtId="0" fontId="0" fillId="0" borderId="5" xfId="0" applyFont="1"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6" xfId="0" applyFont="1" applyFill="1" applyBorder="1" applyAlignment="1" applyProtection="1">
      <alignment vertical="top" wrapText="1"/>
    </xf>
    <xf numFmtId="0" fontId="0" fillId="0" borderId="6" xfId="0" applyFont="1" applyFill="1" applyBorder="1" applyAlignment="1" applyProtection="1">
      <alignment horizontal="justify" vertical="top" wrapText="1"/>
    </xf>
    <xf numFmtId="0" fontId="47" fillId="0" borderId="1" xfId="0" applyFont="1" applyFill="1" applyBorder="1" applyAlignment="1" applyProtection="1">
      <alignment vertical="top" wrapText="1"/>
    </xf>
    <xf numFmtId="0" fontId="0" fillId="0" borderId="1" xfId="0" applyFont="1" applyFill="1" applyBorder="1" applyAlignment="1" applyProtection="1">
      <alignment horizontal="justify" vertical="top" wrapText="1"/>
    </xf>
    <xf numFmtId="0" fontId="0" fillId="0" borderId="9" xfId="0" applyFont="1" applyFill="1" applyBorder="1" applyAlignment="1" applyProtection="1">
      <alignment horizontal="left" vertical="top" wrapText="1"/>
    </xf>
    <xf numFmtId="0" fontId="47" fillId="0" borderId="9" xfId="0" applyFont="1" applyFill="1" applyBorder="1" applyAlignment="1" applyProtection="1">
      <alignment vertical="top" wrapText="1"/>
    </xf>
    <xf numFmtId="0" fontId="0" fillId="0" borderId="9" xfId="0" applyFill="1" applyBorder="1" applyAlignment="1" applyProtection="1">
      <alignment horizontal="left" vertical="top" wrapText="1"/>
    </xf>
    <xf numFmtId="0" fontId="0" fillId="0" borderId="9" xfId="0"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1" xfId="0" applyFill="1" applyBorder="1" applyAlignment="1" applyProtection="1">
      <alignment vertical="top" wrapText="1"/>
    </xf>
    <xf numFmtId="0" fontId="0" fillId="0" borderId="0" xfId="0" applyProtection="1"/>
    <xf numFmtId="0" fontId="0" fillId="0" borderId="1" xfId="0" applyFont="1" applyBorder="1" applyAlignment="1" applyProtection="1">
      <alignment vertical="top" wrapText="1"/>
    </xf>
    <xf numFmtId="0" fontId="0" fillId="0" borderId="1" xfId="0" applyBorder="1" applyAlignment="1" applyProtection="1">
      <alignment horizontal="center" vertical="top" wrapText="1"/>
    </xf>
    <xf numFmtId="0" fontId="0" fillId="0" borderId="1" xfId="0" applyBorder="1" applyAlignment="1" applyProtection="1">
      <alignment vertical="top" wrapText="1"/>
    </xf>
    <xf numFmtId="0" fontId="0" fillId="11" borderId="27" xfId="0" applyFill="1" applyBorder="1" applyProtection="1"/>
    <xf numFmtId="0" fontId="20" fillId="11" borderId="27" xfId="0" applyFont="1" applyFill="1" applyBorder="1" applyAlignment="1" applyProtection="1">
      <alignment horizontal="left" vertical="top"/>
    </xf>
    <xf numFmtId="0" fontId="0" fillId="11" borderId="16" xfId="0" applyFill="1" applyBorder="1" applyProtection="1"/>
    <xf numFmtId="0" fontId="0" fillId="0" borderId="1" xfId="0" applyBorder="1" applyAlignment="1" applyProtection="1">
      <alignment horizontal="left" vertical="top"/>
    </xf>
    <xf numFmtId="0" fontId="22" fillId="0" borderId="1" xfId="0" applyFont="1" applyFill="1" applyBorder="1" applyAlignment="1" applyProtection="1">
      <alignment vertical="top" wrapText="1"/>
    </xf>
    <xf numFmtId="0" fontId="22" fillId="0" borderId="1" xfId="0" applyFont="1" applyBorder="1" applyAlignment="1" applyProtection="1">
      <alignment vertical="top" wrapText="1"/>
    </xf>
    <xf numFmtId="0" fontId="0" fillId="0" borderId="1" xfId="0" applyBorder="1" applyAlignment="1" applyProtection="1">
      <alignment vertical="center"/>
    </xf>
    <xf numFmtId="0" fontId="0" fillId="0" borderId="1" xfId="0" applyBorder="1" applyAlignment="1" applyProtection="1">
      <alignment vertical="top"/>
    </xf>
    <xf numFmtId="0" fontId="22" fillId="0" borderId="1" xfId="0" applyFont="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0" fillId="0" borderId="1" xfId="0" applyFill="1" applyBorder="1" applyAlignment="1" applyProtection="1">
      <alignment horizontal="center" vertical="top"/>
    </xf>
    <xf numFmtId="0" fontId="0" fillId="11" borderId="41" xfId="0" applyFill="1" applyBorder="1" applyAlignment="1" applyProtection="1">
      <alignment vertical="top" wrapText="1"/>
    </xf>
    <xf numFmtId="0" fontId="0" fillId="11" borderId="20" xfId="0" applyFill="1" applyBorder="1" applyAlignment="1" applyProtection="1">
      <alignment vertical="top" wrapText="1"/>
    </xf>
    <xf numFmtId="0" fontId="0" fillId="11" borderId="27" xfId="0" applyFill="1" applyBorder="1" applyAlignment="1" applyProtection="1">
      <alignment horizontal="center" vertical="top"/>
    </xf>
    <xf numFmtId="0" fontId="0" fillId="11" borderId="27" xfId="0" applyFill="1" applyBorder="1" applyAlignment="1" applyProtection="1">
      <alignment vertical="center"/>
    </xf>
    <xf numFmtId="0" fontId="22" fillId="11" borderId="27" xfId="0" applyFont="1" applyFill="1" applyBorder="1" applyAlignment="1" applyProtection="1">
      <alignment vertical="center" wrapText="1"/>
    </xf>
    <xf numFmtId="0" fontId="18" fillId="11" borderId="27" xfId="0" applyFont="1" applyFill="1" applyBorder="1" applyAlignment="1" applyProtection="1">
      <alignment vertical="center"/>
    </xf>
    <xf numFmtId="0" fontId="21" fillId="11" borderId="27" xfId="0" applyFont="1" applyFill="1" applyBorder="1" applyAlignment="1" applyProtection="1">
      <alignment vertical="center"/>
    </xf>
    <xf numFmtId="0" fontId="10" fillId="0" borderId="1" xfId="0" applyFont="1" applyBorder="1" applyProtection="1">
      <protection locked="0"/>
    </xf>
    <xf numFmtId="0" fontId="0" fillId="0" borderId="1" xfId="0" applyFill="1" applyBorder="1" applyProtection="1">
      <protection locked="0"/>
    </xf>
    <xf numFmtId="0" fontId="13" fillId="0" borderId="1" xfId="0" applyFont="1" applyBorder="1" applyProtection="1">
      <protection locked="0"/>
    </xf>
    <xf numFmtId="0" fontId="10" fillId="11" borderId="25" xfId="0" applyFont="1" applyFill="1" applyBorder="1" applyProtection="1"/>
    <xf numFmtId="0" fontId="10" fillId="11" borderId="20" xfId="0" applyFont="1" applyFill="1" applyBorder="1" applyProtection="1"/>
    <xf numFmtId="0" fontId="47" fillId="2" borderId="1" xfId="0" applyFont="1" applyFill="1" applyBorder="1" applyAlignment="1" applyProtection="1">
      <alignment horizontal="center" vertical="top" wrapText="1"/>
    </xf>
    <xf numFmtId="1" fontId="47" fillId="0" borderId="1" xfId="0" applyNumberFormat="1" applyFont="1" applyBorder="1" applyAlignment="1" applyProtection="1">
      <alignment horizontal="center" vertical="top" wrapText="1"/>
    </xf>
    <xf numFmtId="0" fontId="47" fillId="0" borderId="1" xfId="0" applyFont="1" applyFill="1" applyBorder="1" applyAlignment="1" applyProtection="1">
      <alignment horizontal="left" vertical="top" wrapText="1" indent="3"/>
    </xf>
    <xf numFmtId="0" fontId="13" fillId="11" borderId="25" xfId="0" applyFont="1" applyFill="1" applyBorder="1" applyProtection="1"/>
    <xf numFmtId="0" fontId="13" fillId="11" borderId="20" xfId="0" applyFont="1" applyFill="1" applyBorder="1" applyProtection="1"/>
    <xf numFmtId="0" fontId="8" fillId="11" borderId="25" xfId="0" applyFont="1" applyFill="1" applyBorder="1" applyProtection="1"/>
    <xf numFmtId="0" fontId="8" fillId="11" borderId="20" xfId="0" applyFont="1" applyFill="1" applyBorder="1" applyProtection="1"/>
    <xf numFmtId="0" fontId="47" fillId="0" borderId="7" xfId="0" applyFont="1" applyBorder="1" applyAlignment="1" applyProtection="1">
      <alignment horizontal="left" vertical="top" wrapText="1"/>
    </xf>
    <xf numFmtId="2" fontId="47" fillId="0" borderId="1" xfId="0" applyNumberFormat="1" applyFont="1" applyBorder="1" applyAlignment="1" applyProtection="1">
      <alignment horizontal="center" vertical="top" wrapText="1"/>
    </xf>
    <xf numFmtId="0" fontId="0" fillId="0" borderId="1" xfId="0" applyFont="1" applyBorder="1" applyAlignment="1" applyProtection="1">
      <alignment horizontal="center" vertical="top"/>
    </xf>
    <xf numFmtId="0" fontId="60" fillId="0" borderId="1" xfId="0" applyFont="1" applyBorder="1" applyAlignment="1" applyProtection="1">
      <alignment horizontal="left" vertical="top" wrapText="1"/>
    </xf>
    <xf numFmtId="0" fontId="59" fillId="0" borderId="1" xfId="0" applyFont="1" applyBorder="1" applyAlignment="1" applyProtection="1">
      <alignment vertical="top" wrapText="1"/>
    </xf>
    <xf numFmtId="0" fontId="59" fillId="0" borderId="1" xfId="0" applyFont="1" applyBorder="1" applyAlignment="1" applyProtection="1">
      <alignment horizontal="left" vertical="top" wrapText="1"/>
    </xf>
    <xf numFmtId="0" fontId="59" fillId="0" borderId="1" xfId="0" applyFont="1" applyFill="1" applyBorder="1" applyAlignment="1" applyProtection="1">
      <alignment horizontal="left" vertical="top" wrapText="1"/>
    </xf>
    <xf numFmtId="0" fontId="60" fillId="0" borderId="1" xfId="0" applyFont="1" applyBorder="1" applyAlignment="1" applyProtection="1">
      <alignment vertical="top" wrapText="1"/>
    </xf>
    <xf numFmtId="0" fontId="60" fillId="0" borderId="1" xfId="0" applyFont="1" applyBorder="1" applyAlignment="1" applyProtection="1">
      <alignment horizontal="justify"/>
    </xf>
    <xf numFmtId="0" fontId="60" fillId="0" borderId="1" xfId="0" applyFont="1" applyBorder="1" applyAlignment="1" applyProtection="1">
      <alignment horizontal="justify" vertical="top" wrapText="1"/>
    </xf>
    <xf numFmtId="0" fontId="60" fillId="0" borderId="1" xfId="0" applyFont="1" applyFill="1" applyBorder="1" applyAlignment="1" applyProtection="1">
      <alignment horizontal="justify"/>
    </xf>
    <xf numFmtId="0" fontId="60" fillId="0" borderId="1" xfId="0" applyFont="1" applyFill="1" applyBorder="1" applyAlignment="1" applyProtection="1">
      <alignment horizontal="justify" vertical="top" wrapText="1"/>
    </xf>
    <xf numFmtId="0" fontId="0" fillId="0" borderId="1" xfId="0" applyFont="1" applyBorder="1" applyAlignment="1" applyProtection="1">
      <alignment horizontal="center" vertical="top" wrapText="1"/>
    </xf>
    <xf numFmtId="0" fontId="0" fillId="0" borderId="1" xfId="0" applyFont="1" applyBorder="1" applyAlignment="1" applyProtection="1">
      <alignment vertical="center" wrapText="1"/>
    </xf>
    <xf numFmtId="0" fontId="0" fillId="0" borderId="1" xfId="0" applyFont="1" applyBorder="1" applyAlignment="1" applyProtection="1">
      <alignment horizontal="left" vertical="center" wrapText="1"/>
    </xf>
    <xf numFmtId="0" fontId="0" fillId="11" borderId="27" xfId="0" applyFont="1" applyFill="1" applyBorder="1" applyAlignment="1" applyProtection="1">
      <alignment horizontal="center" vertical="top"/>
    </xf>
    <xf numFmtId="0" fontId="24" fillId="11" borderId="25" xfId="0" applyFont="1" applyFill="1" applyBorder="1" applyProtection="1"/>
    <xf numFmtId="0" fontId="24" fillId="11" borderId="20" xfId="0" applyFont="1" applyFill="1" applyBorder="1" applyProtection="1"/>
    <xf numFmtId="0" fontId="1" fillId="0" borderId="1" xfId="0" applyFont="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xf>
    <xf numFmtId="0" fontId="24" fillId="0" borderId="1" xfId="0" applyFont="1"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5" xfId="0" applyFont="1" applyFill="1" applyBorder="1" applyAlignment="1" applyProtection="1">
      <alignment horizontal="left" vertical="top" wrapText="1"/>
    </xf>
    <xf numFmtId="0" fontId="0" fillId="0" borderId="7" xfId="0" applyFill="1" applyBorder="1" applyAlignment="1" applyProtection="1">
      <alignment vertical="top" wrapText="1"/>
    </xf>
    <xf numFmtId="0" fontId="0" fillId="0" borderId="5" xfId="0" applyFill="1" applyBorder="1" applyAlignment="1" applyProtection="1">
      <alignment vertical="top" wrapText="1"/>
    </xf>
    <xf numFmtId="0" fontId="1" fillId="0" borderId="7" xfId="0" applyFont="1" applyBorder="1" applyAlignment="1" applyProtection="1">
      <alignment horizontal="center" vertical="top" wrapText="1"/>
    </xf>
    <xf numFmtId="0" fontId="24" fillId="0" borderId="0" xfId="0" applyFont="1" applyFill="1" applyBorder="1" applyProtection="1"/>
    <xf numFmtId="0" fontId="0" fillId="0" borderId="1" xfId="0" applyFill="1" applyBorder="1" applyAlignment="1" applyProtection="1">
      <alignment vertical="top"/>
    </xf>
    <xf numFmtId="164" fontId="46" fillId="0" borderId="1" xfId="1" applyFont="1" applyFill="1" applyBorder="1" applyAlignment="1" applyProtection="1">
      <alignment horizontal="left" vertical="center"/>
    </xf>
    <xf numFmtId="164" fontId="46" fillId="0" borderId="7" xfId="1" applyFont="1" applyFill="1" applyBorder="1" applyAlignment="1" applyProtection="1">
      <alignment horizontal="left" vertical="center"/>
    </xf>
    <xf numFmtId="164" fontId="47" fillId="0" borderId="5" xfId="1" applyFont="1" applyFill="1" applyBorder="1" applyAlignment="1" applyProtection="1">
      <alignment horizontal="left" vertical="top" wrapText="1"/>
    </xf>
    <xf numFmtId="0" fontId="14" fillId="0" borderId="1" xfId="0" applyFont="1" applyBorder="1" applyAlignment="1" applyProtection="1">
      <alignment vertical="top" wrapText="1"/>
    </xf>
    <xf numFmtId="0" fontId="14" fillId="0" borderId="1" xfId="0" applyFont="1" applyBorder="1" applyAlignment="1" applyProtection="1">
      <alignment horizontal="left" vertical="top" wrapText="1"/>
    </xf>
    <xf numFmtId="0" fontId="24" fillId="0" borderId="7" xfId="0" applyFont="1" applyFill="1" applyBorder="1" applyAlignment="1" applyProtection="1">
      <alignment horizontal="left" vertical="top"/>
    </xf>
    <xf numFmtId="0" fontId="24" fillId="0" borderId="5" xfId="0" applyFont="1" applyFill="1" applyBorder="1" applyAlignment="1" applyProtection="1">
      <alignment horizontal="left" vertical="top" wrapText="1"/>
    </xf>
    <xf numFmtId="0" fontId="24" fillId="0" borderId="1" xfId="0" applyFont="1" applyFill="1" applyBorder="1" applyAlignment="1" applyProtection="1">
      <alignment wrapText="1"/>
    </xf>
    <xf numFmtId="0" fontId="1" fillId="0" borderId="4" xfId="0" applyFont="1" applyBorder="1" applyAlignment="1" applyProtection="1">
      <alignment horizontal="center" vertical="top" wrapText="1"/>
    </xf>
    <xf numFmtId="0" fontId="24" fillId="11" borderId="26" xfId="0" applyFont="1" applyFill="1" applyBorder="1" applyProtection="1"/>
    <xf numFmtId="0" fontId="24" fillId="11" borderId="27" xfId="0" applyFont="1" applyFill="1" applyBorder="1" applyProtection="1"/>
    <xf numFmtId="0" fontId="24" fillId="11" borderId="16" xfId="0" applyFont="1" applyFill="1" applyBorder="1" applyProtection="1"/>
    <xf numFmtId="0" fontId="0" fillId="0" borderId="1" xfId="0" applyBorder="1" applyProtection="1"/>
    <xf numFmtId="0" fontId="0" fillId="0" borderId="7" xfId="0" applyBorder="1" applyProtection="1"/>
    <xf numFmtId="0" fontId="0" fillId="0" borderId="7" xfId="0" applyFill="1" applyBorder="1" applyAlignment="1" applyProtection="1">
      <alignment horizontal="left" vertical="top" wrapText="1"/>
    </xf>
    <xf numFmtId="0" fontId="0" fillId="0" borderId="6" xfId="0" applyBorder="1" applyProtection="1"/>
    <xf numFmtId="0" fontId="0" fillId="0" borderId="6" xfId="0" applyBorder="1" applyAlignment="1" applyProtection="1">
      <alignment horizontal="left" vertical="top" wrapText="1"/>
    </xf>
    <xf numFmtId="0" fontId="24" fillId="0" borderId="1" xfId="0" applyFont="1" applyBorder="1" applyAlignment="1" applyProtection="1">
      <alignment vertical="top"/>
    </xf>
    <xf numFmtId="0" fontId="1" fillId="0" borderId="1" xfId="0" applyFont="1" applyBorder="1" applyAlignment="1" applyProtection="1">
      <alignment horizontal="left" vertical="top" wrapText="1"/>
    </xf>
    <xf numFmtId="0" fontId="24" fillId="11" borderId="20" xfId="0" applyFont="1" applyFill="1" applyBorder="1" applyAlignment="1" applyProtection="1">
      <alignment horizontal="left" vertical="top" wrapText="1"/>
    </xf>
    <xf numFmtId="0" fontId="24" fillId="0" borderId="1" xfId="0" applyFont="1" applyBorder="1" applyProtection="1"/>
    <xf numFmtId="0" fontId="1" fillId="11" borderId="20" xfId="0" applyFont="1" applyFill="1" applyBorder="1" applyAlignment="1" applyProtection="1">
      <alignment horizontal="left" vertical="top" wrapText="1"/>
    </xf>
    <xf numFmtId="0" fontId="0" fillId="0" borderId="1" xfId="0" applyBorder="1" applyAlignment="1" applyProtection="1">
      <alignment vertical="center"/>
      <protection locked="0"/>
    </xf>
    <xf numFmtId="0" fontId="0" fillId="11" borderId="25" xfId="0" applyFill="1" applyBorder="1" applyAlignment="1" applyProtection="1">
      <alignment vertical="center"/>
    </xf>
    <xf numFmtId="0" fontId="20" fillId="11" borderId="20" xfId="0" applyFont="1" applyFill="1" applyBorder="1" applyAlignment="1" applyProtection="1">
      <alignment vertical="center"/>
    </xf>
    <xf numFmtId="0" fontId="0" fillId="11" borderId="20" xfId="0" applyFill="1" applyBorder="1" applyAlignment="1" applyProtection="1">
      <alignment horizontal="left" vertical="top" wrapText="1"/>
    </xf>
    <xf numFmtId="0" fontId="0" fillId="11" borderId="26" xfId="0" applyFill="1" applyBorder="1" applyAlignment="1" applyProtection="1">
      <alignment vertical="center"/>
    </xf>
    <xf numFmtId="0" fontId="0" fillId="11" borderId="27" xfId="0" applyFill="1" applyBorder="1" applyAlignment="1" applyProtection="1">
      <alignment horizontal="left" vertical="top" wrapText="1"/>
    </xf>
    <xf numFmtId="0" fontId="0" fillId="11" borderId="16" xfId="0" applyFill="1" applyBorder="1" applyAlignment="1" applyProtection="1">
      <alignment horizontal="left" vertical="top" wrapText="1"/>
    </xf>
    <xf numFmtId="0" fontId="43" fillId="11" borderId="23" xfId="0" applyFont="1" applyFill="1" applyBorder="1" applyAlignment="1" applyProtection="1">
      <alignment vertical="top"/>
    </xf>
    <xf numFmtId="0" fontId="43" fillId="11" borderId="8" xfId="0" applyFont="1" applyFill="1" applyBorder="1" applyProtection="1"/>
    <xf numFmtId="0" fontId="23" fillId="2" borderId="1" xfId="0" applyFont="1" applyFill="1" applyBorder="1" applyAlignment="1" applyProtection="1">
      <alignment horizontal="center" vertical="top" wrapText="1"/>
    </xf>
    <xf numFmtId="0" fontId="23" fillId="0" borderId="1" xfId="0" applyFont="1" applyBorder="1" applyAlignment="1" applyProtection="1">
      <alignment horizontal="center" vertical="top" wrapText="1"/>
    </xf>
    <xf numFmtId="0" fontId="23" fillId="2" borderId="1" xfId="0" applyFont="1" applyFill="1" applyBorder="1" applyAlignment="1" applyProtection="1">
      <alignment horizontal="left" vertical="top" wrapText="1"/>
    </xf>
    <xf numFmtId="0" fontId="45" fillId="11" borderId="25" xfId="0" applyFont="1" applyFill="1" applyBorder="1" applyProtection="1"/>
    <xf numFmtId="0" fontId="23" fillId="0" borderId="1" xfId="0" applyFont="1" applyBorder="1" applyAlignment="1" applyProtection="1">
      <alignment vertical="top" wrapText="1"/>
    </xf>
    <xf numFmtId="0" fontId="45" fillId="11" borderId="20" xfId="0" applyFont="1" applyFill="1" applyBorder="1" applyProtection="1"/>
    <xf numFmtId="0" fontId="44" fillId="11" borderId="25" xfId="0" applyFont="1" applyFill="1" applyBorder="1" applyProtection="1"/>
    <xf numFmtId="0" fontId="44" fillId="11" borderId="20" xfId="0" applyFont="1" applyFill="1" applyBorder="1" applyProtection="1"/>
    <xf numFmtId="1" fontId="47" fillId="0" borderId="1" xfId="1" applyNumberFormat="1" applyFont="1" applyFill="1" applyBorder="1" applyAlignment="1" applyProtection="1">
      <alignment horizontal="center" vertical="center"/>
    </xf>
    <xf numFmtId="0" fontId="0" fillId="11" borderId="22" xfId="0" applyFill="1" applyBorder="1" applyProtection="1"/>
    <xf numFmtId="0" fontId="0" fillId="11" borderId="23" xfId="0" applyFill="1" applyBorder="1" applyProtection="1"/>
    <xf numFmtId="0" fontId="0" fillId="11" borderId="24" xfId="0" applyFill="1" applyBorder="1" applyProtection="1"/>
    <xf numFmtId="0" fontId="0" fillId="11" borderId="0" xfId="0" applyFill="1" applyBorder="1" applyProtection="1"/>
    <xf numFmtId="0" fontId="61" fillId="11" borderId="0" xfId="0" applyFont="1" applyFill="1" applyBorder="1" applyAlignment="1" applyProtection="1">
      <alignment wrapText="1"/>
    </xf>
    <xf numFmtId="0" fontId="42" fillId="11" borderId="25" xfId="0" applyFont="1" applyFill="1" applyBorder="1" applyProtection="1"/>
    <xf numFmtId="0" fontId="42" fillId="11" borderId="0" xfId="0" applyFont="1" applyFill="1" applyBorder="1" applyProtection="1"/>
    <xf numFmtId="0" fontId="33" fillId="0" borderId="1" xfId="0" applyFont="1" applyBorder="1" applyAlignment="1" applyProtection="1">
      <alignment horizontal="center" vertical="center"/>
    </xf>
    <xf numFmtId="0" fontId="43" fillId="11" borderId="26" xfId="0" applyFont="1" applyFill="1" applyBorder="1" applyProtection="1"/>
    <xf numFmtId="0" fontId="43" fillId="11" borderId="27" xfId="0" applyFont="1" applyFill="1" applyBorder="1" applyProtection="1"/>
    <xf numFmtId="0" fontId="43" fillId="11" borderId="27" xfId="0" applyFont="1" applyFill="1" applyBorder="1" applyAlignment="1" applyProtection="1">
      <alignment horizontal="center" vertical="top" wrapText="1"/>
    </xf>
    <xf numFmtId="0" fontId="43" fillId="11" borderId="16" xfId="0" applyFont="1" applyFill="1" applyBorder="1" applyAlignment="1" applyProtection="1">
      <alignment horizontal="center" vertical="top" wrapText="1"/>
    </xf>
    <xf numFmtId="0" fontId="0" fillId="11" borderId="25" xfId="0" applyFill="1" applyBorder="1" applyAlignment="1">
      <alignment horizontal="center" vertical="center" wrapText="1"/>
    </xf>
    <xf numFmtId="0" fontId="0" fillId="11" borderId="0" xfId="0" applyFill="1" applyBorder="1" applyAlignment="1" applyProtection="1">
      <alignment vertical="center"/>
    </xf>
    <xf numFmtId="0" fontId="43" fillId="0" borderId="0" xfId="0" applyFont="1" applyFill="1" applyBorder="1" applyAlignment="1" applyProtection="1">
      <alignment horizontal="center" vertical="top" wrapText="1"/>
    </xf>
    <xf numFmtId="0" fontId="43" fillId="0" borderId="0" xfId="0" applyFont="1" applyFill="1" applyBorder="1" applyProtection="1"/>
    <xf numFmtId="0" fontId="43" fillId="0" borderId="0" xfId="0" applyFont="1" applyFill="1" applyProtection="1"/>
    <xf numFmtId="0" fontId="43" fillId="0" borderId="0" xfId="0" applyFont="1" applyProtection="1"/>
    <xf numFmtId="0" fontId="55" fillId="0" borderId="0" xfId="0" applyFont="1" applyProtection="1"/>
    <xf numFmtId="0" fontId="42" fillId="0" borderId="0" xfId="0" applyFont="1" applyFill="1" applyProtection="1"/>
    <xf numFmtId="0" fontId="0" fillId="0" borderId="0" xfId="0" applyFill="1" applyProtection="1"/>
    <xf numFmtId="0" fontId="0" fillId="0" borderId="0" xfId="0" applyFill="1" applyBorder="1" applyProtection="1"/>
    <xf numFmtId="0" fontId="42" fillId="0" borderId="0" xfId="0" applyFont="1" applyProtection="1"/>
    <xf numFmtId="0" fontId="0" fillId="0" borderId="0" xfId="0" applyBorder="1" applyProtection="1"/>
    <xf numFmtId="0" fontId="25" fillId="3" borderId="1"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164" fontId="46" fillId="14" borderId="7" xfId="1" applyFont="1" applyFill="1" applyBorder="1" applyAlignment="1" applyProtection="1">
      <alignment vertical="center"/>
    </xf>
    <xf numFmtId="0" fontId="25" fillId="14" borderId="7" xfId="0" applyFont="1" applyFill="1" applyBorder="1" applyAlignment="1" applyProtection="1">
      <alignment horizontal="left" vertical="center" wrapText="1"/>
    </xf>
    <xf numFmtId="0" fontId="0" fillId="8" borderId="0" xfId="0" applyFill="1" applyBorder="1" applyAlignment="1" applyProtection="1">
      <alignment vertical="top"/>
      <protection locked="0"/>
    </xf>
    <xf numFmtId="0" fontId="92" fillId="0" borderId="9" xfId="0" applyFont="1" applyFill="1" applyBorder="1" applyAlignment="1" applyProtection="1">
      <alignment horizontal="center" vertical="center" wrapText="1"/>
    </xf>
    <xf numFmtId="0" fontId="92" fillId="0" borderId="56"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xf>
    <xf numFmtId="0" fontId="33" fillId="0" borderId="58" xfId="0" applyFont="1" applyBorder="1" applyAlignment="1" applyProtection="1">
      <alignment horizontal="center" vertical="center"/>
    </xf>
    <xf numFmtId="1" fontId="33" fillId="0" borderId="59" xfId="0" applyNumberFormat="1" applyFont="1" applyFill="1" applyBorder="1" applyAlignment="1" applyProtection="1">
      <alignment horizontal="center" vertical="center"/>
    </xf>
    <xf numFmtId="0" fontId="91" fillId="18" borderId="18" xfId="0" applyFont="1" applyFill="1" applyBorder="1" applyAlignment="1" applyProtection="1">
      <alignment horizontal="center" vertical="center"/>
    </xf>
    <xf numFmtId="0" fontId="96" fillId="0" borderId="62" xfId="0" applyFont="1" applyFill="1" applyBorder="1" applyAlignment="1" applyProtection="1">
      <alignment horizontal="left" vertical="top"/>
    </xf>
    <xf numFmtId="0" fontId="95" fillId="0" borderId="63" xfId="0" applyFont="1" applyFill="1" applyBorder="1" applyAlignment="1" applyProtection="1">
      <alignment horizontal="center" vertical="center"/>
    </xf>
    <xf numFmtId="0" fontId="42" fillId="0" borderId="59" xfId="0" applyFont="1" applyBorder="1" applyAlignment="1" applyProtection="1">
      <alignment horizontal="center" vertical="center"/>
    </xf>
    <xf numFmtId="0" fontId="90" fillId="0" borderId="58" xfId="7" applyFont="1" applyFill="1" applyBorder="1" applyAlignment="1" applyProtection="1">
      <alignment vertical="center"/>
      <protection locked="0"/>
    </xf>
    <xf numFmtId="0" fontId="97" fillId="0" borderId="59" xfId="0" applyFont="1" applyBorder="1" applyAlignment="1" applyProtection="1">
      <alignment horizontal="left" vertical="center"/>
    </xf>
    <xf numFmtId="0" fontId="90" fillId="0" borderId="58" xfId="7" applyFont="1" applyFill="1" applyBorder="1" applyAlignment="1" applyProtection="1">
      <alignment vertical="center"/>
    </xf>
    <xf numFmtId="0" fontId="90" fillId="0" borderId="58" xfId="7" applyFont="1" applyBorder="1" applyAlignment="1" applyProtection="1">
      <protection locked="0"/>
    </xf>
    <xf numFmtId="0" fontId="90" fillId="0" borderId="20" xfId="7" applyFont="1" applyBorder="1" applyAlignment="1" applyProtection="1">
      <protection locked="0"/>
    </xf>
    <xf numFmtId="0" fontId="92" fillId="0" borderId="57" xfId="0" applyFont="1" applyFill="1" applyBorder="1" applyAlignment="1" applyProtection="1">
      <alignment horizontal="center" vertical="center" wrapText="1"/>
    </xf>
    <xf numFmtId="0" fontId="91" fillId="18" borderId="19" xfId="0" applyFont="1" applyFill="1" applyBorder="1" applyAlignment="1" applyProtection="1">
      <alignment horizontal="center" vertical="center" wrapText="1"/>
    </xf>
    <xf numFmtId="0" fontId="92" fillId="18" borderId="64" xfId="0" applyFont="1" applyFill="1" applyBorder="1" applyAlignment="1" applyProtection="1">
      <alignment horizontal="center" vertical="center" wrapText="1"/>
    </xf>
    <xf numFmtId="0" fontId="92" fillId="18" borderId="65" xfId="0" applyFont="1" applyFill="1" applyBorder="1" applyAlignment="1" applyProtection="1">
      <alignment horizontal="center" vertical="center" wrapText="1"/>
    </xf>
    <xf numFmtId="0" fontId="92" fillId="18" borderId="66" xfId="0" applyFont="1" applyFill="1" applyBorder="1" applyAlignment="1" applyProtection="1">
      <alignment horizontal="center" vertical="center" wrapText="1"/>
    </xf>
    <xf numFmtId="0" fontId="42" fillId="0" borderId="67" xfId="0" applyFont="1" applyBorder="1" applyAlignment="1" applyProtection="1">
      <alignment horizontal="center" vertical="center"/>
    </xf>
    <xf numFmtId="0" fontId="90" fillId="0" borderId="68" xfId="7" applyFont="1" applyFill="1" applyBorder="1" applyAlignment="1" applyProtection="1">
      <alignment vertical="center"/>
      <protection locked="0"/>
    </xf>
    <xf numFmtId="0" fontId="33" fillId="0" borderId="67" xfId="0" applyFont="1" applyFill="1" applyBorder="1" applyAlignment="1" applyProtection="1">
      <alignment horizontal="center" vertical="center"/>
    </xf>
    <xf numFmtId="0" fontId="33" fillId="0" borderId="6" xfId="0" applyFont="1" applyBorder="1" applyAlignment="1" applyProtection="1">
      <alignment horizontal="center" vertical="center"/>
    </xf>
    <xf numFmtId="0" fontId="33" fillId="0" borderId="68" xfId="0" applyFont="1" applyBorder="1" applyAlignment="1" applyProtection="1">
      <alignment horizontal="center" vertical="center"/>
    </xf>
    <xf numFmtId="4" fontId="66" fillId="8" borderId="52" xfId="0" applyNumberFormat="1" applyFont="1" applyFill="1" applyBorder="1" applyAlignment="1" applyProtection="1">
      <alignment horizontal="center" vertical="center"/>
    </xf>
    <xf numFmtId="0" fontId="28" fillId="8" borderId="71" xfId="0" applyFont="1" applyFill="1" applyBorder="1" applyAlignment="1" applyProtection="1">
      <alignment horizontal="center" vertical="center"/>
    </xf>
    <xf numFmtId="0" fontId="28" fillId="8" borderId="73" xfId="0" applyFont="1" applyFill="1" applyBorder="1" applyAlignment="1" applyProtection="1">
      <alignment horizontal="center" vertical="center"/>
    </xf>
    <xf numFmtId="1" fontId="28" fillId="8" borderId="70" xfId="0" applyNumberFormat="1" applyFont="1" applyFill="1" applyBorder="1" applyAlignment="1" applyProtection="1">
      <alignment horizontal="center" vertical="center" wrapText="1"/>
    </xf>
    <xf numFmtId="1" fontId="28" fillId="8" borderId="72" xfId="1" applyNumberFormat="1" applyFont="1" applyFill="1" applyBorder="1" applyAlignment="1" applyProtection="1">
      <alignment horizontal="center" vertical="center" wrapText="1"/>
    </xf>
    <xf numFmtId="0" fontId="91" fillId="19" borderId="60" xfId="0" applyFont="1" applyFill="1" applyBorder="1" applyAlignment="1" applyProtection="1">
      <alignment horizontal="center" vertical="center" wrapText="1"/>
    </xf>
    <xf numFmtId="2" fontId="28" fillId="19" borderId="61" xfId="0" applyNumberFormat="1" applyFont="1" applyFill="1" applyBorder="1" applyAlignment="1" applyProtection="1">
      <alignment horizontal="center" vertical="center"/>
    </xf>
    <xf numFmtId="2" fontId="28" fillId="19" borderId="69" xfId="0" applyNumberFormat="1" applyFont="1" applyFill="1" applyBorder="1" applyAlignment="1" applyProtection="1">
      <alignment horizontal="center" vertical="center"/>
    </xf>
    <xf numFmtId="0" fontId="24" fillId="0" borderId="1" xfId="0" applyFont="1" applyFill="1" applyBorder="1" applyAlignment="1">
      <alignment vertical="top" wrapText="1"/>
    </xf>
    <xf numFmtId="0" fontId="23" fillId="0" borderId="6" xfId="0" applyFont="1" applyFill="1" applyBorder="1" applyAlignment="1">
      <alignment horizontal="left" vertical="top" wrapText="1"/>
    </xf>
    <xf numFmtId="0" fontId="0" fillId="0" borderId="6" xfId="0" applyFill="1" applyBorder="1" applyAlignment="1">
      <alignment horizontal="left" vertical="top" wrapText="1"/>
    </xf>
    <xf numFmtId="0" fontId="1" fillId="0" borderId="9" xfId="0" applyFont="1" applyFill="1" applyBorder="1" applyAlignment="1">
      <alignment vertical="top" wrapText="1"/>
    </xf>
    <xf numFmtId="0" fontId="60" fillId="0" borderId="5" xfId="0" applyFont="1" applyFill="1" applyBorder="1" applyAlignment="1">
      <alignment horizontal="left" vertical="top" wrapText="1"/>
    </xf>
    <xf numFmtId="0" fontId="23" fillId="0" borderId="0" xfId="0" applyFont="1" applyFill="1" applyAlignment="1" applyProtection="1">
      <alignment horizontal="left" vertical="top" wrapText="1"/>
    </xf>
    <xf numFmtId="0" fontId="1" fillId="0" borderId="7" xfId="0" applyFont="1" applyBorder="1" applyAlignment="1" applyProtection="1">
      <alignment horizontal="left" vertical="top" wrapText="1"/>
    </xf>
    <xf numFmtId="0" fontId="23" fillId="0" borderId="22" xfId="0" applyFont="1" applyBorder="1"/>
    <xf numFmtId="0" fontId="43" fillId="20" borderId="24" xfId="0" applyFont="1" applyFill="1" applyBorder="1" applyAlignment="1" applyProtection="1">
      <alignment vertical="top" wrapText="1"/>
      <protection hidden="1"/>
    </xf>
    <xf numFmtId="0" fontId="23" fillId="0" borderId="25" xfId="0" applyFont="1" applyBorder="1"/>
    <xf numFmtId="0" fontId="43" fillId="0" borderId="20" xfId="0" applyFont="1" applyBorder="1" applyAlignment="1" applyProtection="1">
      <alignment vertical="top" wrapText="1"/>
      <protection hidden="1"/>
    </xf>
    <xf numFmtId="0" fontId="23" fillId="0" borderId="26" xfId="0" applyFont="1" applyBorder="1"/>
    <xf numFmtId="0" fontId="43" fillId="0" borderId="16" xfId="0" applyFont="1" applyBorder="1" applyAlignment="1" applyProtection="1">
      <alignment vertical="top" wrapText="1"/>
      <protection hidden="1"/>
    </xf>
    <xf numFmtId="0" fontId="43" fillId="0" borderId="0" xfId="0" applyFont="1" applyProtection="1">
      <protection locked="0" hidden="1"/>
    </xf>
    <xf numFmtId="0" fontId="42" fillId="11" borderId="0" xfId="0" applyFont="1" applyFill="1" applyBorder="1" applyAlignment="1">
      <alignment horizontal="left" vertical="top" wrapText="1"/>
    </xf>
    <xf numFmtId="0" fontId="63" fillId="11" borderId="0" xfId="0" applyFont="1" applyFill="1" applyBorder="1" applyAlignment="1">
      <alignment horizontal="left" vertical="top" wrapText="1"/>
    </xf>
    <xf numFmtId="0" fontId="61" fillId="18" borderId="21" xfId="0" applyFont="1" applyFill="1" applyBorder="1" applyAlignment="1">
      <alignment horizontal="center" vertical="center" wrapText="1"/>
    </xf>
    <xf numFmtId="0" fontId="61" fillId="18" borderId="15" xfId="0" applyFont="1" applyFill="1" applyBorder="1" applyAlignment="1">
      <alignment horizontal="center" vertical="center" wrapText="1"/>
    </xf>
    <xf numFmtId="0" fontId="61" fillId="18" borderId="35" xfId="0" applyFont="1" applyFill="1" applyBorder="1" applyAlignment="1">
      <alignment horizontal="center" vertical="center" wrapText="1"/>
    </xf>
    <xf numFmtId="0" fontId="61" fillId="18" borderId="2" xfId="0" applyFont="1" applyFill="1" applyBorder="1" applyAlignment="1">
      <alignment horizontal="center" vertical="center" wrapText="1"/>
    </xf>
    <xf numFmtId="0" fontId="61" fillId="18" borderId="0" xfId="0" applyFont="1" applyFill="1" applyBorder="1" applyAlignment="1">
      <alignment horizontal="center" vertical="center" wrapText="1"/>
    </xf>
    <xf numFmtId="0" fontId="61" fillId="18" borderId="42" xfId="0" applyFont="1" applyFill="1" applyBorder="1" applyAlignment="1">
      <alignment horizontal="center" vertical="center" wrapText="1"/>
    </xf>
    <xf numFmtId="0" fontId="61" fillId="18" borderId="14" xfId="0" applyFont="1" applyFill="1" applyBorder="1" applyAlignment="1">
      <alignment horizontal="center" vertical="center" wrapText="1"/>
    </xf>
    <xf numFmtId="0" fontId="61" fillId="18" borderId="11" xfId="0" applyFont="1" applyFill="1" applyBorder="1" applyAlignment="1">
      <alignment horizontal="center" vertical="center" wrapText="1"/>
    </xf>
    <xf numFmtId="0" fontId="61" fillId="18" borderId="13" xfId="0" applyFont="1" applyFill="1" applyBorder="1" applyAlignment="1">
      <alignment horizontal="center" vertical="center" wrapText="1"/>
    </xf>
    <xf numFmtId="0" fontId="65" fillId="11" borderId="0" xfId="0" applyFont="1" applyFill="1" applyBorder="1" applyAlignment="1">
      <alignment horizontal="center" vertical="center"/>
    </xf>
    <xf numFmtId="0" fontId="0" fillId="11" borderId="25" xfId="0" applyFill="1" applyBorder="1" applyAlignment="1">
      <alignment horizontal="center" vertical="top" wrapText="1"/>
    </xf>
    <xf numFmtId="0" fontId="0" fillId="11" borderId="0" xfId="0" applyFill="1" applyBorder="1" applyAlignment="1">
      <alignment horizontal="center" vertical="top"/>
    </xf>
    <xf numFmtId="0" fontId="0" fillId="11" borderId="25" xfId="0" applyFill="1" applyBorder="1" applyAlignment="1">
      <alignment horizontal="center" vertical="top"/>
    </xf>
    <xf numFmtId="0" fontId="35" fillId="8" borderId="21" xfId="8" applyFont="1" applyFill="1" applyBorder="1" applyAlignment="1" applyProtection="1">
      <alignment horizontal="center"/>
      <protection locked="0"/>
    </xf>
    <xf numFmtId="0" fontId="35" fillId="8" borderId="15" xfId="8" applyFont="1" applyFill="1" applyBorder="1" applyAlignment="1" applyProtection="1">
      <alignment horizontal="center"/>
      <protection locked="0"/>
    </xf>
    <xf numFmtId="0" fontId="35" fillId="8" borderId="35" xfId="8" applyFont="1" applyFill="1" applyBorder="1" applyAlignment="1" applyProtection="1">
      <alignment horizontal="center"/>
      <protection locked="0"/>
    </xf>
    <xf numFmtId="0" fontId="38" fillId="9" borderId="10" xfId="0" applyFont="1" applyFill="1" applyBorder="1" applyAlignment="1">
      <alignment horizontal="center" vertical="top"/>
    </xf>
    <xf numFmtId="0" fontId="38" fillId="9" borderId="12" xfId="0" applyFont="1" applyFill="1" applyBorder="1" applyAlignment="1">
      <alignment horizontal="center" vertical="top"/>
    </xf>
    <xf numFmtId="0" fontId="38" fillId="9" borderId="17" xfId="0" applyFont="1" applyFill="1" applyBorder="1" applyAlignment="1">
      <alignment horizontal="center" vertical="top"/>
    </xf>
    <xf numFmtId="0" fontId="38" fillId="0" borderId="18" xfId="0" applyFont="1" applyBorder="1" applyAlignment="1">
      <alignment horizontal="center" vertical="top"/>
    </xf>
    <xf numFmtId="0" fontId="38" fillId="0" borderId="8" xfId="0" applyFont="1" applyBorder="1" applyAlignment="1">
      <alignment horizontal="center" vertical="top"/>
    </xf>
    <xf numFmtId="0" fontId="38" fillId="0" borderId="19" xfId="0" applyFont="1" applyBorder="1" applyAlignment="1">
      <alignment horizontal="center" vertical="top"/>
    </xf>
    <xf numFmtId="0" fontId="0" fillId="7" borderId="5"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4" xfId="0" applyFill="1" applyBorder="1" applyAlignment="1" applyProtection="1">
      <alignment horizontal="center"/>
      <protection locked="0"/>
    </xf>
    <xf numFmtId="0" fontId="35" fillId="8" borderId="43" xfId="8" applyFont="1" applyFill="1" applyBorder="1" applyAlignment="1" applyProtection="1">
      <alignment horizontal="center"/>
      <protection locked="0"/>
    </xf>
    <xf numFmtId="0" fontId="35" fillId="8" borderId="44" xfId="8" applyFont="1" applyFill="1" applyBorder="1" applyAlignment="1" applyProtection="1">
      <alignment horizontal="center"/>
      <protection locked="0"/>
    </xf>
    <xf numFmtId="0" fontId="35" fillId="8" borderId="45" xfId="8" applyFont="1" applyFill="1" applyBorder="1" applyAlignment="1" applyProtection="1">
      <alignment horizontal="center"/>
      <protection locked="0"/>
    </xf>
    <xf numFmtId="0" fontId="35" fillId="8" borderId="37" xfId="8" applyFont="1" applyFill="1" applyBorder="1" applyAlignment="1" applyProtection="1">
      <alignment horizontal="center"/>
      <protection locked="0"/>
    </xf>
    <xf numFmtId="0" fontId="35" fillId="8" borderId="36" xfId="8" applyFont="1" applyFill="1" applyBorder="1" applyAlignment="1" applyProtection="1">
      <alignment horizontal="center"/>
      <protection locked="0"/>
    </xf>
    <xf numFmtId="0" fontId="35" fillId="8" borderId="38" xfId="8" applyFont="1" applyFill="1" applyBorder="1" applyAlignment="1" applyProtection="1">
      <alignment horizontal="center"/>
      <protection locked="0"/>
    </xf>
    <xf numFmtId="0" fontId="41" fillId="8" borderId="14" xfId="9" applyFont="1" applyFill="1" applyBorder="1" applyAlignment="1" applyProtection="1">
      <alignment horizontal="center"/>
      <protection locked="0"/>
    </xf>
    <xf numFmtId="0" fontId="41" fillId="8" borderId="11" xfId="9" applyFont="1" applyFill="1" applyBorder="1" applyAlignment="1" applyProtection="1">
      <alignment horizontal="center"/>
      <protection locked="0"/>
    </xf>
    <xf numFmtId="0" fontId="41" fillId="8" borderId="13" xfId="9" applyFont="1" applyFill="1" applyBorder="1" applyAlignment="1" applyProtection="1">
      <alignment horizontal="center"/>
      <protection locked="0"/>
    </xf>
    <xf numFmtId="165" fontId="0" fillId="8" borderId="5" xfId="0" applyNumberFormat="1" applyFill="1" applyBorder="1" applyAlignment="1" applyProtection="1">
      <alignment horizontal="center"/>
      <protection locked="0"/>
    </xf>
    <xf numFmtId="165" fontId="0" fillId="8" borderId="7" xfId="0" applyNumberFormat="1" applyFill="1" applyBorder="1" applyAlignment="1" applyProtection="1">
      <alignment horizontal="center"/>
      <protection locked="0"/>
    </xf>
    <xf numFmtId="165" fontId="0" fillId="8" borderId="4" xfId="0" applyNumberFormat="1" applyFill="1" applyBorder="1" applyAlignment="1" applyProtection="1">
      <alignment horizontal="center"/>
      <protection locked="0"/>
    </xf>
    <xf numFmtId="3" fontId="35" fillId="8" borderId="36" xfId="8" applyNumberFormat="1" applyFont="1" applyFill="1" applyBorder="1" applyAlignment="1" applyProtection="1">
      <alignment horizontal="center"/>
      <protection locked="0"/>
    </xf>
    <xf numFmtId="0" fontId="16" fillId="8" borderId="14" xfId="7" applyFill="1" applyBorder="1" applyAlignment="1" applyProtection="1">
      <alignment horizontal="center"/>
      <protection locked="0"/>
    </xf>
    <xf numFmtId="3" fontId="35" fillId="8" borderId="37" xfId="8" applyNumberFormat="1" applyFont="1" applyFill="1" applyBorder="1" applyAlignment="1" applyProtection="1">
      <alignment horizontal="center"/>
      <protection locked="0"/>
    </xf>
    <xf numFmtId="0" fontId="38" fillId="0" borderId="18" xfId="0" applyFont="1" applyBorder="1" applyAlignment="1">
      <alignment horizontal="center" vertical="top" wrapText="1"/>
    </xf>
    <xf numFmtId="0" fontId="38" fillId="0" borderId="8" xfId="0" applyFont="1" applyBorder="1" applyAlignment="1">
      <alignment horizontal="center" vertical="top" wrapText="1"/>
    </xf>
    <xf numFmtId="0" fontId="38" fillId="0" borderId="19" xfId="0" applyFont="1" applyBorder="1" applyAlignment="1">
      <alignment horizontal="center" vertical="top" wrapText="1"/>
    </xf>
    <xf numFmtId="0" fontId="65" fillId="11" borderId="0" xfId="0" applyFont="1" applyFill="1" applyBorder="1" applyAlignment="1" applyProtection="1">
      <alignment horizontal="center"/>
    </xf>
    <xf numFmtId="0" fontId="91" fillId="18" borderId="22" xfId="0" applyFont="1" applyFill="1" applyBorder="1" applyAlignment="1" applyProtection="1">
      <alignment horizontal="center" vertical="center"/>
    </xf>
    <xf numFmtId="0" fontId="91" fillId="18" borderId="24" xfId="0" applyFont="1" applyFill="1" applyBorder="1" applyAlignment="1" applyProtection="1">
      <alignment horizontal="center" vertical="center"/>
    </xf>
    <xf numFmtId="0" fontId="91" fillId="18" borderId="26" xfId="0" applyFont="1" applyFill="1" applyBorder="1" applyAlignment="1" applyProtection="1">
      <alignment horizontal="center" vertical="center"/>
    </xf>
    <xf numFmtId="0" fontId="91" fillId="18" borderId="16" xfId="0" applyFont="1" applyFill="1" applyBorder="1" applyAlignment="1" applyProtection="1">
      <alignment horizontal="center" vertical="center"/>
    </xf>
    <xf numFmtId="0" fontId="28" fillId="8" borderId="10" xfId="0" applyFont="1" applyFill="1" applyBorder="1" applyAlignment="1" applyProtection="1">
      <alignment horizontal="center" vertical="center" wrapText="1"/>
    </xf>
    <xf numFmtId="0" fontId="28" fillId="8" borderId="17" xfId="0" applyFont="1" applyFill="1" applyBorder="1" applyAlignment="1" applyProtection="1">
      <alignment horizontal="center" vertical="center" wrapText="1"/>
    </xf>
    <xf numFmtId="0" fontId="94" fillId="18" borderId="0" xfId="0" applyFont="1" applyFill="1" applyBorder="1" applyAlignment="1" applyProtection="1">
      <alignment horizontal="center" vertical="top" wrapText="1"/>
    </xf>
    <xf numFmtId="0" fontId="94" fillId="18" borderId="42" xfId="0" applyFont="1" applyFill="1" applyBorder="1" applyAlignment="1" applyProtection="1">
      <alignment horizontal="center" vertical="top" wrapText="1"/>
    </xf>
    <xf numFmtId="0" fontId="0" fillId="11" borderId="0" xfId="0" applyFill="1" applyBorder="1" applyAlignment="1" applyProtection="1">
      <alignment horizontal="center" vertical="center" wrapText="1"/>
    </xf>
    <xf numFmtId="0" fontId="92" fillId="18" borderId="53" xfId="0" applyFont="1" applyFill="1" applyBorder="1" applyAlignment="1" applyProtection="1">
      <alignment horizontal="center"/>
    </xf>
    <xf numFmtId="0" fontId="92" fillId="18" borderId="54" xfId="0" applyFont="1" applyFill="1" applyBorder="1" applyAlignment="1" applyProtection="1">
      <alignment horizontal="center"/>
    </xf>
    <xf numFmtId="0" fontId="92" fillId="18" borderId="55" xfId="0" applyFont="1" applyFill="1" applyBorder="1" applyAlignment="1" applyProtection="1">
      <alignment horizontal="center"/>
    </xf>
    <xf numFmtId="0" fontId="17" fillId="0" borderId="0" xfId="0" applyFont="1" applyAlignment="1" applyProtection="1">
      <alignment horizontal="left" wrapText="1"/>
      <protection hidden="1"/>
    </xf>
    <xf numFmtId="0" fontId="43" fillId="11" borderId="22" xfId="0" applyFont="1" applyFill="1" applyBorder="1" applyAlignment="1" applyProtection="1">
      <alignment horizontal="center"/>
      <protection hidden="1"/>
    </xf>
    <xf numFmtId="0" fontId="43" fillId="11" borderId="24" xfId="0" applyFont="1" applyFill="1" applyBorder="1" applyAlignment="1" applyProtection="1">
      <alignment horizontal="center"/>
      <protection hidden="1"/>
    </xf>
    <xf numFmtId="0" fontId="43" fillId="11" borderId="26" xfId="0" applyFont="1" applyFill="1" applyBorder="1" applyAlignment="1" applyProtection="1">
      <alignment horizontal="center"/>
      <protection hidden="1"/>
    </xf>
    <xf numFmtId="0" fontId="43" fillId="11" borderId="16" xfId="0" applyFont="1" applyFill="1" applyBorder="1" applyAlignment="1" applyProtection="1">
      <alignment horizontal="center"/>
      <protection hidden="1"/>
    </xf>
    <xf numFmtId="2" fontId="56" fillId="12" borderId="29" xfId="10" applyNumberFormat="1" applyFont="1" applyBorder="1" applyAlignment="1" applyProtection="1">
      <alignment horizontal="center" vertical="center"/>
      <protection hidden="1"/>
    </xf>
    <xf numFmtId="0" fontId="56" fillId="12" borderId="29" xfId="10" applyFont="1" applyBorder="1" applyAlignment="1" applyProtection="1">
      <alignment horizontal="center" vertical="center"/>
      <protection hidden="1"/>
    </xf>
    <xf numFmtId="0" fontId="17" fillId="0" borderId="0" xfId="0" applyFont="1" applyBorder="1" applyAlignment="1" applyProtection="1">
      <alignment horizontal="left" vertical="top" wrapText="1"/>
      <protection hidden="1"/>
    </xf>
    <xf numFmtId="0" fontId="43" fillId="11" borderId="0" xfId="0" applyFont="1" applyFill="1" applyBorder="1" applyAlignment="1" applyProtection="1">
      <alignment horizontal="center" vertical="top" wrapText="1"/>
      <protection hidden="1"/>
    </xf>
    <xf numFmtId="0" fontId="17" fillId="0" borderId="0" xfId="0" applyFont="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20" fillId="0" borderId="0" xfId="0" applyFont="1" applyAlignment="1" applyProtection="1">
      <alignment horizontal="center" vertical="top"/>
      <protection hidden="1"/>
    </xf>
    <xf numFmtId="0" fontId="54" fillId="13" borderId="10" xfId="11" applyFont="1" applyBorder="1" applyAlignment="1" applyProtection="1">
      <alignment horizontal="center" vertical="center"/>
      <protection hidden="1"/>
    </xf>
    <xf numFmtId="0" fontId="54" fillId="13" borderId="12" xfId="11" applyFont="1" applyBorder="1" applyAlignment="1" applyProtection="1">
      <alignment horizontal="center" vertical="center"/>
      <protection hidden="1"/>
    </xf>
    <xf numFmtId="0" fontId="54" fillId="13" borderId="17" xfId="11" applyFont="1" applyBorder="1" applyAlignment="1" applyProtection="1">
      <alignment horizontal="center" vertical="center"/>
      <protection hidden="1"/>
    </xf>
    <xf numFmtId="0" fontId="28" fillId="6" borderId="10" xfId="0" applyFont="1" applyFill="1" applyBorder="1" applyAlignment="1" applyProtection="1">
      <alignment horizontal="center" vertical="center"/>
      <protection hidden="1"/>
    </xf>
    <xf numFmtId="0" fontId="28" fillId="6" borderId="12" xfId="0" applyFont="1" applyFill="1" applyBorder="1" applyAlignment="1" applyProtection="1">
      <alignment horizontal="center" vertical="center"/>
      <protection hidden="1"/>
    </xf>
    <xf numFmtId="0" fontId="28" fillId="6" borderId="17" xfId="0" applyFont="1" applyFill="1" applyBorder="1" applyAlignment="1" applyProtection="1">
      <alignment horizontal="center" vertical="center"/>
      <protection hidden="1"/>
    </xf>
    <xf numFmtId="0" fontId="56" fillId="12" borderId="30" xfId="10" applyFont="1" applyBorder="1" applyAlignment="1" applyProtection="1">
      <alignment horizontal="center" vertical="center"/>
      <protection hidden="1"/>
    </xf>
    <xf numFmtId="0" fontId="56" fillId="12" borderId="31" xfId="10" applyFont="1" applyBorder="1" applyAlignment="1" applyProtection="1">
      <alignment horizontal="center" vertical="center" wrapText="1"/>
      <protection hidden="1"/>
    </xf>
    <xf numFmtId="0" fontId="56" fillId="12" borderId="32" xfId="10" applyFont="1" applyBorder="1" applyAlignment="1" applyProtection="1">
      <alignment horizontal="center" vertical="center" wrapText="1"/>
      <protection hidden="1"/>
    </xf>
    <xf numFmtId="165" fontId="56" fillId="12" borderId="33" xfId="10" applyNumberFormat="1" applyFont="1" applyBorder="1" applyAlignment="1" applyProtection="1">
      <alignment horizontal="center" vertical="center"/>
      <protection hidden="1"/>
    </xf>
    <xf numFmtId="165" fontId="56" fillId="12" borderId="34" xfId="10" applyNumberFormat="1" applyFont="1" applyBorder="1" applyAlignment="1" applyProtection="1">
      <alignment horizontal="center" vertical="center"/>
      <protection hidden="1"/>
    </xf>
    <xf numFmtId="0" fontId="17" fillId="0" borderId="42" xfId="0" applyFont="1" applyBorder="1" applyAlignment="1" applyProtection="1">
      <alignment horizontal="left" vertical="top" wrapText="1"/>
      <protection hidden="1"/>
    </xf>
    <xf numFmtId="0" fontId="17" fillId="0" borderId="0" xfId="0" applyFont="1" applyBorder="1" applyAlignment="1" applyProtection="1">
      <alignment vertical="top" wrapText="1"/>
      <protection hidden="1"/>
    </xf>
    <xf numFmtId="0" fontId="17" fillId="0" borderId="42" xfId="0" applyFont="1" applyBorder="1" applyAlignment="1" applyProtection="1">
      <alignment vertical="top" wrapText="1"/>
      <protection hidden="1"/>
    </xf>
    <xf numFmtId="0" fontId="17" fillId="0" borderId="0" xfId="0" applyFont="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28" fillId="6" borderId="10" xfId="0" applyFont="1" applyFill="1" applyBorder="1" applyAlignment="1" applyProtection="1">
      <alignment horizontal="center" vertical="center"/>
    </xf>
    <xf numFmtId="0" fontId="28" fillId="6" borderId="12" xfId="0" applyFont="1" applyFill="1" applyBorder="1" applyAlignment="1" applyProtection="1">
      <alignment horizontal="center" vertical="center"/>
    </xf>
    <xf numFmtId="0" fontId="28" fillId="6" borderId="17" xfId="0" applyFont="1" applyFill="1" applyBorder="1" applyAlignment="1" applyProtection="1">
      <alignment horizontal="center" vertical="center"/>
    </xf>
    <xf numFmtId="0" fontId="56" fillId="12" borderId="30" xfId="10" applyFont="1" applyBorder="1" applyAlignment="1" applyProtection="1">
      <alignment horizontal="center" vertical="center"/>
    </xf>
    <xf numFmtId="0" fontId="56" fillId="12" borderId="31" xfId="10" applyFont="1" applyBorder="1" applyAlignment="1" applyProtection="1">
      <alignment horizontal="center" vertical="center" wrapText="1"/>
    </xf>
    <xf numFmtId="0" fontId="56" fillId="12" borderId="32" xfId="10" applyFont="1" applyBorder="1" applyAlignment="1" applyProtection="1">
      <alignment horizontal="center" vertical="center" wrapText="1"/>
    </xf>
    <xf numFmtId="165" fontId="56" fillId="12" borderId="33" xfId="10" applyNumberFormat="1" applyFont="1" applyBorder="1" applyAlignment="1" applyProtection="1">
      <alignment horizontal="center" vertical="center"/>
    </xf>
    <xf numFmtId="165" fontId="56" fillId="12" borderId="34" xfId="10" applyNumberFormat="1" applyFont="1" applyBorder="1" applyAlignment="1" applyProtection="1">
      <alignment horizontal="center" vertical="center"/>
    </xf>
    <xf numFmtId="0" fontId="43" fillId="11" borderId="0" xfId="0" applyFont="1" applyFill="1" applyBorder="1" applyAlignment="1" applyProtection="1">
      <alignment horizontal="center" vertical="top" wrapText="1"/>
    </xf>
    <xf numFmtId="0" fontId="43" fillId="11" borderId="22" xfId="0" applyFont="1" applyFill="1" applyBorder="1" applyAlignment="1" applyProtection="1">
      <alignment horizontal="center"/>
    </xf>
    <xf numFmtId="0" fontId="43" fillId="11" borderId="24" xfId="0" applyFont="1" applyFill="1" applyBorder="1" applyAlignment="1" applyProtection="1">
      <alignment horizontal="center"/>
    </xf>
    <xf numFmtId="0" fontId="43" fillId="11" borderId="26" xfId="0" applyFont="1" applyFill="1" applyBorder="1" applyAlignment="1" applyProtection="1">
      <alignment horizontal="center"/>
    </xf>
    <xf numFmtId="0" fontId="43" fillId="11" borderId="16" xfId="0" applyFont="1" applyFill="1" applyBorder="1" applyAlignment="1" applyProtection="1">
      <alignment horizontal="center"/>
    </xf>
    <xf numFmtId="2" fontId="56" fillId="12" borderId="29" xfId="10" applyNumberFormat="1" applyFont="1" applyBorder="1" applyAlignment="1" applyProtection="1">
      <alignment horizontal="center" vertical="center"/>
    </xf>
    <xf numFmtId="0" fontId="56" fillId="12" borderId="29" xfId="10" applyFont="1" applyBorder="1" applyAlignment="1" applyProtection="1">
      <alignment horizontal="center" vertical="center"/>
    </xf>
    <xf numFmtId="0" fontId="54" fillId="13" borderId="10" xfId="11" applyFont="1" applyBorder="1" applyAlignment="1" applyProtection="1">
      <alignment horizontal="center" vertical="center"/>
    </xf>
    <xf numFmtId="0" fontId="54" fillId="13" borderId="12" xfId="11" applyFont="1" applyBorder="1" applyAlignment="1" applyProtection="1">
      <alignment horizontal="center" vertical="center"/>
    </xf>
    <xf numFmtId="0" fontId="54" fillId="13" borderId="17" xfId="11" applyFont="1" applyBorder="1" applyAlignment="1" applyProtection="1">
      <alignment horizontal="center" vertical="center"/>
    </xf>
    <xf numFmtId="0" fontId="17" fillId="6" borderId="10" xfId="0" applyFont="1" applyFill="1" applyBorder="1" applyAlignment="1" applyProtection="1">
      <alignment horizontal="center" vertical="center"/>
    </xf>
    <xf numFmtId="0" fontId="17" fillId="6" borderId="12" xfId="0" applyFont="1" applyFill="1" applyBorder="1" applyAlignment="1" applyProtection="1">
      <alignment horizontal="center" vertical="center"/>
    </xf>
    <xf numFmtId="0" fontId="17" fillId="6" borderId="17" xfId="0" applyFont="1" applyFill="1" applyBorder="1" applyAlignment="1" applyProtection="1">
      <alignment horizontal="center" vertical="center"/>
    </xf>
    <xf numFmtId="0" fontId="0" fillId="0" borderId="0" xfId="0" applyFont="1" applyBorder="1" applyAlignment="1">
      <alignment horizontal="left" vertical="top" wrapText="1"/>
    </xf>
    <xf numFmtId="0" fontId="56" fillId="12" borderId="33" xfId="10" applyFont="1" applyBorder="1" applyAlignment="1" applyProtection="1">
      <alignment horizontal="center" vertical="center"/>
      <protection hidden="1"/>
    </xf>
    <xf numFmtId="0" fontId="56" fillId="12" borderId="34" xfId="10" applyFont="1" applyBorder="1" applyAlignment="1" applyProtection="1">
      <alignment horizontal="center" vertical="center"/>
      <protection hidden="1"/>
    </xf>
    <xf numFmtId="2" fontId="56" fillId="12" borderId="33" xfId="10" applyNumberFormat="1" applyFont="1" applyBorder="1" applyAlignment="1" applyProtection="1">
      <alignment horizontal="center" vertical="center"/>
      <protection hidden="1"/>
    </xf>
    <xf numFmtId="2" fontId="56" fillId="12" borderId="34" xfId="10" applyNumberFormat="1" applyFont="1" applyBorder="1" applyAlignment="1" applyProtection="1">
      <alignment horizontal="center" vertical="center"/>
      <protection hidden="1"/>
    </xf>
    <xf numFmtId="165" fontId="56" fillId="12" borderId="33" xfId="10" applyNumberFormat="1" applyFont="1" applyBorder="1" applyAlignment="1" applyProtection="1">
      <alignment horizontal="center" vertical="center" wrapText="1"/>
    </xf>
    <xf numFmtId="165" fontId="56" fillId="12" borderId="34" xfId="10" applyNumberFormat="1" applyFont="1" applyBorder="1" applyAlignment="1" applyProtection="1">
      <alignment horizontal="center" vertical="center" wrapText="1"/>
    </xf>
    <xf numFmtId="0" fontId="0" fillId="0" borderId="0" xfId="0" applyBorder="1" applyAlignment="1">
      <alignment horizontal="left" vertical="top" wrapText="1"/>
    </xf>
    <xf numFmtId="0" fontId="76" fillId="13" borderId="10" xfId="11" applyFont="1" applyBorder="1" applyAlignment="1" applyProtection="1">
      <alignment horizontal="center" vertical="center"/>
      <protection hidden="1"/>
    </xf>
    <xf numFmtId="0" fontId="76" fillId="13" borderId="12" xfId="11" applyFont="1" applyBorder="1" applyAlignment="1" applyProtection="1">
      <alignment horizontal="center" vertical="center"/>
      <protection hidden="1"/>
    </xf>
    <xf numFmtId="0" fontId="76" fillId="13" borderId="17" xfId="11" applyFont="1" applyBorder="1" applyAlignment="1" applyProtection="1">
      <alignment horizontal="center" vertical="center"/>
      <protection hidden="1"/>
    </xf>
    <xf numFmtId="0" fontId="77" fillId="17" borderId="10" xfId="0" applyFont="1" applyFill="1" applyBorder="1" applyAlignment="1" applyProtection="1">
      <alignment horizontal="center" vertical="center"/>
      <protection hidden="1"/>
    </xf>
    <xf numFmtId="0" fontId="77" fillId="17" borderId="12" xfId="0" applyFont="1" applyFill="1" applyBorder="1" applyAlignment="1" applyProtection="1">
      <alignment horizontal="center" vertical="center"/>
      <protection hidden="1"/>
    </xf>
    <xf numFmtId="0" fontId="77" fillId="17" borderId="17" xfId="0" applyFont="1" applyFill="1" applyBorder="1" applyAlignment="1" applyProtection="1">
      <alignment horizontal="center" vertical="center"/>
      <protection hidden="1"/>
    </xf>
    <xf numFmtId="0" fontId="78" fillId="12" borderId="46" xfId="10" applyFont="1" applyBorder="1" applyAlignment="1" applyProtection="1">
      <alignment horizontal="center" vertical="center"/>
      <protection hidden="1"/>
    </xf>
    <xf numFmtId="0" fontId="78" fillId="12" borderId="47" xfId="10" applyFont="1" applyBorder="1" applyAlignment="1" applyProtection="1">
      <alignment horizontal="center" vertical="center" wrapText="1"/>
      <protection hidden="1"/>
    </xf>
    <xf numFmtId="0" fontId="78" fillId="12" borderId="49" xfId="10" applyFont="1" applyBorder="1" applyAlignment="1" applyProtection="1">
      <alignment horizontal="center" vertical="center" wrapText="1"/>
      <protection hidden="1"/>
    </xf>
    <xf numFmtId="165" fontId="78" fillId="12" borderId="48" xfId="10" applyNumberFormat="1" applyFont="1" applyBorder="1" applyAlignment="1" applyProtection="1">
      <alignment horizontal="center" vertical="center"/>
      <protection hidden="1"/>
    </xf>
    <xf numFmtId="165" fontId="78" fillId="12" borderId="50" xfId="10" applyNumberFormat="1" applyFont="1" applyBorder="1" applyAlignment="1" applyProtection="1">
      <alignment horizontal="center" vertical="center"/>
      <protection hidden="1"/>
    </xf>
    <xf numFmtId="0" fontId="1" fillId="16" borderId="22" xfId="0" applyFont="1" applyFill="1" applyBorder="1" applyAlignment="1" applyProtection="1">
      <alignment horizontal="center"/>
      <protection hidden="1"/>
    </xf>
    <xf numFmtId="0" fontId="1" fillId="16" borderId="24" xfId="0" applyFont="1" applyFill="1" applyBorder="1" applyAlignment="1" applyProtection="1">
      <alignment horizontal="center"/>
      <protection hidden="1"/>
    </xf>
    <xf numFmtId="0" fontId="1" fillId="16" borderId="26" xfId="0" applyFont="1" applyFill="1" applyBorder="1" applyAlignment="1" applyProtection="1">
      <alignment horizontal="center"/>
      <protection hidden="1"/>
    </xf>
    <xf numFmtId="0" fontId="1" fillId="16" borderId="16" xfId="0" applyFont="1" applyFill="1" applyBorder="1" applyAlignment="1" applyProtection="1">
      <alignment horizontal="center"/>
      <protection hidden="1"/>
    </xf>
    <xf numFmtId="2" fontId="78" fillId="12" borderId="51" xfId="10" applyNumberFormat="1" applyFont="1" applyBorder="1" applyAlignment="1" applyProtection="1">
      <alignment horizontal="center" vertical="center"/>
      <protection hidden="1"/>
    </xf>
    <xf numFmtId="0" fontId="78" fillId="12" borderId="51" xfId="10" applyFont="1" applyBorder="1" applyAlignment="1" applyProtection="1">
      <alignment horizontal="center" vertical="center"/>
      <protection hidden="1"/>
    </xf>
    <xf numFmtId="0" fontId="20" fillId="0" borderId="0" xfId="0" applyFont="1" applyAlignment="1">
      <alignment horizontal="center" vertical="top"/>
    </xf>
    <xf numFmtId="0" fontId="0" fillId="11" borderId="27" xfId="0" applyFont="1" applyFill="1" applyBorder="1" applyAlignment="1" applyProtection="1">
      <alignment horizontal="center" vertical="top"/>
    </xf>
    <xf numFmtId="0" fontId="93" fillId="0" borderId="0" xfId="0" applyFont="1" applyAlignment="1" applyProtection="1">
      <alignment horizontal="center" vertical="top"/>
      <protection hidden="1"/>
    </xf>
    <xf numFmtId="0" fontId="17" fillId="0" borderId="0" xfId="0" applyFont="1" applyAlignment="1" applyProtection="1">
      <alignment horizontal="center" wrapText="1"/>
      <protection hidden="1"/>
    </xf>
    <xf numFmtId="0" fontId="1" fillId="16" borderId="0" xfId="0" applyFont="1" applyFill="1" applyBorder="1" applyAlignment="1" applyProtection="1">
      <alignment horizontal="center" vertical="top" wrapText="1"/>
    </xf>
    <xf numFmtId="0" fontId="1" fillId="16" borderId="22" xfId="0" applyFont="1" applyFill="1" applyBorder="1" applyAlignment="1" applyProtection="1">
      <alignment horizontal="center"/>
    </xf>
    <xf numFmtId="0" fontId="1" fillId="16" borderId="24" xfId="0" applyFont="1" applyFill="1" applyBorder="1" applyAlignment="1" applyProtection="1">
      <alignment horizontal="center"/>
    </xf>
    <xf numFmtId="0" fontId="1" fillId="16" borderId="26" xfId="0" applyFont="1" applyFill="1" applyBorder="1" applyAlignment="1" applyProtection="1">
      <alignment horizontal="center"/>
    </xf>
    <xf numFmtId="0" fontId="1" fillId="16" borderId="16" xfId="0" applyFont="1" applyFill="1" applyBorder="1" applyAlignment="1" applyProtection="1">
      <alignment horizontal="center"/>
    </xf>
    <xf numFmtId="2" fontId="78" fillId="12" borderId="51" xfId="10" applyNumberFormat="1" applyFont="1" applyBorder="1" applyAlignment="1" applyProtection="1">
      <alignment horizontal="center" vertical="center"/>
    </xf>
    <xf numFmtId="0" fontId="78" fillId="12" borderId="51" xfId="10" applyFont="1" applyBorder="1" applyAlignment="1" applyProtection="1">
      <alignment horizontal="center" vertical="center"/>
    </xf>
    <xf numFmtId="0" fontId="76" fillId="13" borderId="10" xfId="11" applyFont="1" applyBorder="1" applyAlignment="1" applyProtection="1">
      <alignment horizontal="center" vertical="center"/>
    </xf>
    <xf numFmtId="0" fontId="76" fillId="13" borderId="12" xfId="11" applyFont="1" applyBorder="1" applyAlignment="1" applyProtection="1">
      <alignment horizontal="center" vertical="center"/>
    </xf>
    <xf numFmtId="0" fontId="76" fillId="13" borderId="17" xfId="11" applyFont="1" applyBorder="1" applyAlignment="1" applyProtection="1">
      <alignment horizontal="center" vertical="center"/>
    </xf>
    <xf numFmtId="0" fontId="77" fillId="17" borderId="10" xfId="0" applyFont="1" applyFill="1" applyBorder="1" applyAlignment="1" applyProtection="1">
      <alignment horizontal="center" vertical="center"/>
    </xf>
    <xf numFmtId="0" fontId="77" fillId="17" borderId="12" xfId="0" applyFont="1" applyFill="1" applyBorder="1" applyAlignment="1" applyProtection="1">
      <alignment horizontal="center" vertical="center"/>
    </xf>
    <xf numFmtId="0" fontId="77" fillId="17" borderId="17" xfId="0" applyFont="1" applyFill="1" applyBorder="1" applyAlignment="1" applyProtection="1">
      <alignment horizontal="center" vertical="center"/>
    </xf>
    <xf numFmtId="0" fontId="78" fillId="12" borderId="46" xfId="10" applyFont="1" applyBorder="1" applyAlignment="1" applyProtection="1">
      <alignment horizontal="center" vertical="center"/>
    </xf>
    <xf numFmtId="0" fontId="78" fillId="12" borderId="47" xfId="10" applyFont="1" applyBorder="1" applyAlignment="1" applyProtection="1">
      <alignment horizontal="center" vertical="center" wrapText="1"/>
    </xf>
    <xf numFmtId="0" fontId="78" fillId="12" borderId="49" xfId="10" applyFont="1" applyBorder="1" applyAlignment="1" applyProtection="1">
      <alignment horizontal="center" vertical="center" wrapText="1"/>
    </xf>
    <xf numFmtId="165" fontId="78" fillId="12" borderId="48" xfId="10" applyNumberFormat="1" applyFont="1" applyBorder="1" applyAlignment="1" applyProtection="1">
      <alignment horizontal="center" vertical="center"/>
    </xf>
    <xf numFmtId="165" fontId="78" fillId="12" borderId="50" xfId="10" applyNumberFormat="1" applyFont="1" applyBorder="1" applyAlignment="1" applyProtection="1">
      <alignment horizontal="center" vertical="center"/>
    </xf>
    <xf numFmtId="0" fontId="17" fillId="0" borderId="18" xfId="0" applyFont="1" applyBorder="1" applyAlignment="1">
      <alignment horizontal="center" vertical="top"/>
    </xf>
    <xf numFmtId="0" fontId="17" fillId="0" borderId="8" xfId="0" applyFont="1" applyBorder="1" applyAlignment="1">
      <alignment horizontal="center" vertical="top"/>
    </xf>
    <xf numFmtId="0" fontId="17" fillId="0" borderId="19" xfId="0" applyFont="1" applyBorder="1" applyAlignment="1">
      <alignment horizontal="center" vertical="top"/>
    </xf>
    <xf numFmtId="0" fontId="17" fillId="9" borderId="10" xfId="0" applyFont="1" applyFill="1" applyBorder="1" applyAlignment="1">
      <alignment horizontal="center" vertical="top"/>
    </xf>
    <xf numFmtId="0" fontId="17" fillId="9" borderId="12" xfId="0" applyFont="1" applyFill="1" applyBorder="1" applyAlignment="1">
      <alignment horizontal="center" vertical="top"/>
    </xf>
    <xf numFmtId="0" fontId="17" fillId="9" borderId="17" xfId="0" applyFont="1" applyFill="1" applyBorder="1" applyAlignment="1">
      <alignment horizontal="center" vertical="top"/>
    </xf>
    <xf numFmtId="0" fontId="17" fillId="0" borderId="18" xfId="0" applyFont="1" applyBorder="1" applyAlignment="1">
      <alignment horizontal="center" vertical="top" wrapText="1"/>
    </xf>
    <xf numFmtId="0" fontId="17" fillId="0" borderId="8" xfId="0" applyFont="1" applyBorder="1" applyAlignment="1">
      <alignment horizontal="center" vertical="top" wrapText="1"/>
    </xf>
    <xf numFmtId="0" fontId="17" fillId="0" borderId="19" xfId="0" applyFont="1" applyBorder="1" applyAlignment="1">
      <alignment horizontal="center" vertical="top" wrapText="1"/>
    </xf>
  </cellXfs>
  <cellStyles count="16">
    <cellStyle name="Accent2" xfId="11" builtinId="33"/>
    <cellStyle name="Comma" xfId="1" builtinId="3"/>
    <cellStyle name="Comma 2" xfId="2"/>
    <cellStyle name="Comma 2 2" xfId="3"/>
    <cellStyle name="Comma 2 3" xfId="4"/>
    <cellStyle name="Comma 2 4" xfId="5"/>
    <cellStyle name="Comma 3" xfId="6"/>
    <cellStyle name="Comma 4" xfId="12"/>
    <cellStyle name="Comma 5" xfId="15"/>
    <cellStyle name="Hyperlink" xfId="7" builtinId="8"/>
    <cellStyle name="Hyperlink 2" xfId="14"/>
    <cellStyle name="Hyperlink_2010 PE AFS" xfId="9"/>
    <cellStyle name="Input" xfId="10" builtinId="20"/>
    <cellStyle name="Normal" xfId="0" builtinId="0"/>
    <cellStyle name="Normal 2" xfId="13"/>
    <cellStyle name="Normal_2010 PE AFS" xfId="8"/>
  </cellStyles>
  <dxfs count="4275">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b/>
        <i val="0"/>
        <color auto="1"/>
      </font>
    </dxf>
    <dxf>
      <font>
        <condense val="0"/>
        <extend val="0"/>
        <color rgb="FF9C0006"/>
      </font>
      <fill>
        <patternFill>
          <bgColor rgb="FFFFC7CE"/>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ndense val="0"/>
        <extend val="0"/>
        <color auto="1"/>
      </font>
      <fill>
        <patternFill>
          <bgColor indexed="10"/>
        </patternFill>
      </fill>
    </dxf>
    <dxf>
      <fill>
        <patternFill>
          <bgColor indexed="52"/>
        </patternFill>
      </fill>
    </dxf>
    <dxf>
      <fill>
        <patternFill>
          <bgColor indexed="11"/>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52"/>
        </patternFill>
      </fill>
    </dxf>
    <dxf>
      <fill>
        <patternFill>
          <bgColor indexed="40"/>
        </patternFill>
      </fill>
    </dxf>
    <dxf>
      <fill>
        <patternFill>
          <bgColor indexed="11"/>
        </patternFill>
      </fill>
    </dxf>
    <dxf>
      <font>
        <color auto="1"/>
      </font>
    </dxf>
    <dxf>
      <font>
        <condense val="0"/>
        <extend val="0"/>
        <color rgb="FF9C0006"/>
      </font>
      <fill>
        <patternFill>
          <bgColor rgb="FFFFC7CE"/>
        </patternFill>
      </fill>
    </dxf>
    <dxf>
      <font>
        <b/>
        <i val="0"/>
        <color auto="1"/>
      </font>
    </dxf>
    <dxf>
      <fill>
        <patternFill>
          <bgColor indexed="52"/>
        </patternFill>
      </fill>
    </dxf>
    <dxf>
      <fill>
        <patternFill>
          <bgColor indexed="40"/>
        </patternFill>
      </fill>
    </dxf>
    <dxf>
      <fill>
        <patternFill>
          <bgColor indexed="1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auto="1"/>
      </font>
      <fill>
        <patternFill>
          <bgColor indexed="10"/>
        </patternFill>
      </fill>
    </dxf>
    <dxf>
      <fill>
        <patternFill>
          <bgColor indexed="52"/>
        </patternFill>
      </fill>
    </dxf>
    <dxf>
      <fill>
        <patternFill>
          <bgColor indexed="11"/>
        </patternFill>
      </fill>
    </dxf>
    <dxf>
      <fill>
        <patternFill>
          <bgColor theme="0" tint="-0.14996795556505021"/>
        </patternFill>
      </fill>
    </dxf>
    <dxf>
      <font>
        <color auto="1"/>
      </font>
      <fill>
        <patternFill>
          <bgColor rgb="FF92D050"/>
        </patternFill>
      </fill>
    </dxf>
    <dxf>
      <fill>
        <patternFill>
          <bgColor theme="9"/>
        </patternFill>
      </fill>
    </dxf>
    <dxf>
      <font>
        <condense val="0"/>
        <extend val="0"/>
        <color rgb="FF9C0006"/>
      </font>
      <fill>
        <patternFill>
          <bgColor rgb="FFFFC7CE"/>
        </patternFill>
      </fill>
    </dxf>
    <dxf>
      <font>
        <color auto="1"/>
      </font>
      <fill>
        <patternFill>
          <bgColor theme="9"/>
        </patternFill>
      </fill>
    </dxf>
    <dxf>
      <font>
        <condense val="0"/>
        <extend val="0"/>
        <color rgb="FF9C0006"/>
      </font>
      <fill>
        <patternFill>
          <bgColor rgb="FFFFC7CE"/>
        </patternFill>
      </fill>
    </dxf>
    <dxf>
      <font>
        <color auto="1"/>
      </font>
      <fill>
        <patternFill>
          <bgColor rgb="FFFF0000"/>
        </patternFill>
      </fill>
    </dxf>
    <dxf>
      <fill>
        <patternFill>
          <bgColor rgb="FF00B0F0"/>
        </patternFill>
      </fill>
    </dxf>
    <dxf>
      <fill>
        <patternFill>
          <bgColor rgb="FFFF0000"/>
        </patternFill>
      </fill>
    </dxf>
    <dxf>
      <font>
        <b/>
        <i val="0"/>
        <color auto="1"/>
      </font>
      <fill>
        <patternFill>
          <bgColor rgb="FFFF0000"/>
        </patternFill>
      </fill>
    </dxf>
    <dxf>
      <font>
        <color auto="1"/>
      </font>
      <fill>
        <patternFill>
          <bgColor rgb="FF92D050"/>
        </patternFill>
      </fill>
    </dxf>
    <dxf>
      <font>
        <color auto="1"/>
      </font>
      <fill>
        <patternFill>
          <bgColor theme="9"/>
        </patternFill>
      </fill>
    </dxf>
    <dxf>
      <fill>
        <patternFill>
          <bgColor rgb="FFFF0000"/>
        </patternFill>
      </fill>
    </dxf>
    <dxf>
      <fill>
        <patternFill>
          <bgColor rgb="FF00B0F0"/>
        </patternFill>
      </fill>
    </dxf>
    <dxf>
      <fill>
        <patternFill>
          <bgColor indexed="10"/>
        </patternFill>
      </fill>
    </dxf>
    <dxf>
      <fill>
        <patternFill>
          <bgColor indexed="52"/>
        </patternFill>
      </fill>
    </dxf>
    <dxf>
      <fill>
        <patternFill>
          <bgColor indexed="11"/>
        </patternFill>
      </fill>
    </dxf>
    <dxf>
      <font>
        <condense val="0"/>
        <extend val="0"/>
        <color auto="1"/>
      </font>
      <fill>
        <patternFill>
          <bgColor indexed="10"/>
        </patternFill>
      </fill>
    </dxf>
    <dxf>
      <fill>
        <patternFill>
          <bgColor indexed="52"/>
        </patternFill>
      </fill>
    </dxf>
    <dxf>
      <fill>
        <patternFill>
          <bgColor indexed="11"/>
        </patternFill>
      </fill>
    </dxf>
    <dxf>
      <fill>
        <patternFill>
          <bgColor indexed="52"/>
        </patternFill>
      </fill>
    </dxf>
    <dxf>
      <fill>
        <patternFill>
          <bgColor indexed="40"/>
        </patternFill>
      </fill>
    </dxf>
    <dxf>
      <fill>
        <patternFill>
          <bgColor indexed="11"/>
        </patternFill>
      </fill>
    </dxf>
  </dxfs>
  <tableStyles count="0" defaultTableStyle="TableStyleMedium9" defaultPivotStyle="PivotStyleLight16"/>
  <colors>
    <mruColors>
      <color rgb="FF00FF00"/>
      <color rgb="FFFCFEE6"/>
      <color rgb="FFFFFFCC"/>
      <color rgb="FFCA6664"/>
      <color rgb="FFFF99FF"/>
      <color rgb="FFFF3399"/>
      <color rgb="FFFFFF99"/>
      <color rgb="FFF77D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2" Type="http://schemas.openxmlformats.org/officeDocument/2006/relationships/hyperlink" Target="#'Summary of assessment'!B28"/><Relationship Id="rId1" Type="http://schemas.openxmlformats.org/officeDocument/2006/relationships/hyperlink" Target="#Control!B25"/></Relationships>
</file>

<file path=xl/drawings/_rels/drawing11.xml.rels><?xml version="1.0" encoding="UTF-8" standalone="yes"?>
<Relationships xmlns="http://schemas.openxmlformats.org/package/2006/relationships"><Relationship Id="rId1" Type="http://schemas.openxmlformats.org/officeDocument/2006/relationships/hyperlink" Target="#'Summary of assessment'!B29"/></Relationships>
</file>

<file path=xl/drawings/_rels/drawing12.xml.rels><?xml version="1.0" encoding="UTF-8" standalone="yes"?>
<Relationships xmlns="http://schemas.openxmlformats.org/package/2006/relationships"><Relationship Id="rId1" Type="http://schemas.openxmlformats.org/officeDocument/2006/relationships/hyperlink" Target="#'Summary of assessment'!B30"/></Relationships>
</file>

<file path=xl/drawings/_rels/drawing13.xml.rels><?xml version="1.0" encoding="UTF-8" standalone="yes"?>
<Relationships xmlns="http://schemas.openxmlformats.org/package/2006/relationships"><Relationship Id="rId2" Type="http://schemas.openxmlformats.org/officeDocument/2006/relationships/hyperlink" Target="#'Summary of assessment'!B31"/><Relationship Id="rId1" Type="http://schemas.openxmlformats.org/officeDocument/2006/relationships/hyperlink" Target="#Control!B38"/></Relationships>
</file>

<file path=xl/drawings/_rels/drawing14.xml.rels><?xml version="1.0" encoding="UTF-8" standalone="yes"?>
<Relationships xmlns="http://schemas.openxmlformats.org/package/2006/relationships"><Relationship Id="rId2" Type="http://schemas.openxmlformats.org/officeDocument/2006/relationships/hyperlink" Target="#'Summary of assessment'!B32"/><Relationship Id="rId1" Type="http://schemas.openxmlformats.org/officeDocument/2006/relationships/hyperlink" Target="#Control!B39"/></Relationships>
</file>

<file path=xl/drawings/_rels/drawing15.xml.rels><?xml version="1.0" encoding="UTF-8" standalone="yes"?>
<Relationships xmlns="http://schemas.openxmlformats.org/package/2006/relationships"><Relationship Id="rId2" Type="http://schemas.openxmlformats.org/officeDocument/2006/relationships/hyperlink" Target="#'Summary of assessment'!B33"/><Relationship Id="rId1" Type="http://schemas.openxmlformats.org/officeDocument/2006/relationships/hyperlink" Target="#Control!B31"/></Relationships>
</file>

<file path=xl/drawings/_rels/drawing16.xml.rels><?xml version="1.0" encoding="UTF-8" standalone="yes"?>
<Relationships xmlns="http://schemas.openxmlformats.org/package/2006/relationships"><Relationship Id="rId2" Type="http://schemas.openxmlformats.org/officeDocument/2006/relationships/hyperlink" Target="#'Summary of assessment'!B34"/><Relationship Id="rId1" Type="http://schemas.openxmlformats.org/officeDocument/2006/relationships/hyperlink" Target="#Control!B30"/></Relationships>
</file>

<file path=xl/drawings/_rels/drawing17.xml.rels><?xml version="1.0" encoding="UTF-8" standalone="yes"?>
<Relationships xmlns="http://schemas.openxmlformats.org/package/2006/relationships"><Relationship Id="rId1" Type="http://schemas.openxmlformats.org/officeDocument/2006/relationships/hyperlink" Target="#'Summary of assessment'!B35"/></Relationships>
</file>

<file path=xl/drawings/_rels/drawing18.xml.rels><?xml version="1.0" encoding="UTF-8" standalone="yes"?>
<Relationships xmlns="http://schemas.openxmlformats.org/package/2006/relationships"><Relationship Id="rId2" Type="http://schemas.openxmlformats.org/officeDocument/2006/relationships/hyperlink" Target="#'Summary of assessment'!B36"/><Relationship Id="rId1" Type="http://schemas.openxmlformats.org/officeDocument/2006/relationships/hyperlink" Target="#Control!B28"/></Relationships>
</file>

<file path=xl/drawings/_rels/drawing19.xml.rels><?xml version="1.0" encoding="UTF-8" standalone="yes"?>
<Relationships xmlns="http://schemas.openxmlformats.org/package/2006/relationships"><Relationship Id="rId1" Type="http://schemas.openxmlformats.org/officeDocument/2006/relationships/hyperlink" Target="#'Summary of assessment'!B37"/></Relationships>
</file>

<file path=xl/drawings/_rels/drawing20.xml.rels><?xml version="1.0" encoding="UTF-8" standalone="yes"?>
<Relationships xmlns="http://schemas.openxmlformats.org/package/2006/relationships"><Relationship Id="rId1" Type="http://schemas.openxmlformats.org/officeDocument/2006/relationships/hyperlink" Target="#'Summary of assessment'!B38"/></Relationships>
</file>

<file path=xl/drawings/_rels/drawing21.xml.rels><?xml version="1.0" encoding="UTF-8" standalone="yes"?>
<Relationships xmlns="http://schemas.openxmlformats.org/package/2006/relationships"><Relationship Id="rId1" Type="http://schemas.openxmlformats.org/officeDocument/2006/relationships/hyperlink" Target="#'Summary of assessment'!B39"/></Relationships>
</file>

<file path=xl/drawings/_rels/drawing22.xml.rels><?xml version="1.0" encoding="UTF-8" standalone="yes"?>
<Relationships xmlns="http://schemas.openxmlformats.org/package/2006/relationships"><Relationship Id="rId2" Type="http://schemas.openxmlformats.org/officeDocument/2006/relationships/hyperlink" Target="#'Summary of assessment'!B40"/><Relationship Id="rId1" Type="http://schemas.openxmlformats.org/officeDocument/2006/relationships/hyperlink" Target="#Control!B29"/></Relationships>
</file>

<file path=xl/drawings/_rels/drawing23.xml.rels><?xml version="1.0" encoding="UTF-8" standalone="yes"?>
<Relationships xmlns="http://schemas.openxmlformats.org/package/2006/relationships"><Relationship Id="rId1" Type="http://schemas.openxmlformats.org/officeDocument/2006/relationships/hyperlink" Target="#'Summary of assessment'!B41"/></Relationships>
</file>

<file path=xl/drawings/_rels/drawing24.xml.rels><?xml version="1.0" encoding="UTF-8" standalone="yes"?>
<Relationships xmlns="http://schemas.openxmlformats.org/package/2006/relationships"><Relationship Id="rId1" Type="http://schemas.openxmlformats.org/officeDocument/2006/relationships/hyperlink" Target="#'Summary of assessment'!B42"/></Relationships>
</file>

<file path=xl/drawings/_rels/drawing4.xml.rels><?xml version="1.0" encoding="UTF-8" standalone="yes"?>
<Relationships xmlns="http://schemas.openxmlformats.org/package/2006/relationships"><Relationship Id="rId1" Type="http://schemas.openxmlformats.org/officeDocument/2006/relationships/hyperlink" Target="#'Summary of assessment'!B21"/></Relationships>
</file>

<file path=xl/drawings/_rels/drawing5.xml.rels><?xml version="1.0" encoding="UTF-8" standalone="yes"?>
<Relationships xmlns="http://schemas.openxmlformats.org/package/2006/relationships"><Relationship Id="rId1" Type="http://schemas.openxmlformats.org/officeDocument/2006/relationships/hyperlink" Target="#'Summary of assessment'!B22"/></Relationships>
</file>

<file path=xl/drawings/_rels/drawing6.xml.rels><?xml version="1.0" encoding="UTF-8" standalone="yes"?>
<Relationships xmlns="http://schemas.openxmlformats.org/package/2006/relationships"><Relationship Id="rId1" Type="http://schemas.openxmlformats.org/officeDocument/2006/relationships/hyperlink" Target="#'Summary of assessment'!B23"/></Relationships>
</file>

<file path=xl/drawings/_rels/drawing7.xml.rels><?xml version="1.0" encoding="UTF-8" standalone="yes"?>
<Relationships xmlns="http://schemas.openxmlformats.org/package/2006/relationships"><Relationship Id="rId1" Type="http://schemas.openxmlformats.org/officeDocument/2006/relationships/hyperlink" Target="#'Summary of assessment'!B25"/></Relationships>
</file>

<file path=xl/drawings/_rels/drawing8.xml.rels><?xml version="1.0" encoding="UTF-8" standalone="yes"?>
<Relationships xmlns="http://schemas.openxmlformats.org/package/2006/relationships"><Relationship Id="rId1" Type="http://schemas.openxmlformats.org/officeDocument/2006/relationships/hyperlink" Target="#'Summary of assessment'!B26"/></Relationships>
</file>

<file path=xl/drawings/_rels/drawing9.xml.rels><?xml version="1.0" encoding="UTF-8" standalone="yes"?>
<Relationships xmlns="http://schemas.openxmlformats.org/package/2006/relationships"><Relationship Id="rId1" Type="http://schemas.openxmlformats.org/officeDocument/2006/relationships/hyperlink" Target="#'Summary of assessment'!B27"/></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314325</xdr:colOff>
          <xdr:row>2</xdr:row>
          <xdr:rowOff>104775</xdr:rowOff>
        </xdr:from>
        <xdr:to>
          <xdr:col>3</xdr:col>
          <xdr:colOff>542925</xdr:colOff>
          <xdr:row>11</xdr:row>
          <xdr:rowOff>95250</xdr:rowOff>
        </xdr:to>
        <xdr:sp macro="" textlink="">
          <xdr:nvSpPr>
            <xdr:cNvPr id="321539" name="Object 3" hidden="1">
              <a:extLst>
                <a:ext uri="{63B3BB69-23CF-44E3-9099-C40C66FF867C}">
                  <a14:compatExt spid="_x0000_s321539"/>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247651</xdr:colOff>
      <xdr:row>72</xdr:row>
      <xdr:rowOff>123825</xdr:rowOff>
    </xdr:from>
    <xdr:to>
      <xdr:col>3</xdr:col>
      <xdr:colOff>2247900</xdr:colOff>
      <xdr:row>73</xdr:row>
      <xdr:rowOff>228601</xdr:rowOff>
    </xdr:to>
    <xdr:sp macro="" textlink="">
      <xdr:nvSpPr>
        <xdr:cNvPr id="8" name="TextBox 7">
          <a:hlinkClick xmlns:r="http://schemas.openxmlformats.org/officeDocument/2006/relationships" r:id="rId1"/>
        </xdr:cNvPr>
        <xdr:cNvSpPr txBox="1"/>
      </xdr:nvSpPr>
      <xdr:spPr>
        <a:xfrm>
          <a:off x="1866901" y="769143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247651</xdr:colOff>
      <xdr:row>72</xdr:row>
      <xdr:rowOff>114300</xdr:rowOff>
    </xdr:from>
    <xdr:to>
      <xdr:col>3</xdr:col>
      <xdr:colOff>2247900</xdr:colOff>
      <xdr:row>73</xdr:row>
      <xdr:rowOff>219076</xdr:rowOff>
    </xdr:to>
    <xdr:sp macro="" textlink="">
      <xdr:nvSpPr>
        <xdr:cNvPr id="27" name="TextBox 26">
          <a:hlinkClick xmlns:r="http://schemas.openxmlformats.org/officeDocument/2006/relationships" r:id="rId2"/>
        </xdr:cNvPr>
        <xdr:cNvSpPr txBox="1"/>
      </xdr:nvSpPr>
      <xdr:spPr>
        <a:xfrm>
          <a:off x="1866901" y="7689532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90500"/>
          <a:ext cx="1238251"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276226</xdr:colOff>
      <xdr:row>64</xdr:row>
      <xdr:rowOff>247650</xdr:rowOff>
    </xdr:from>
    <xdr:to>
      <xdr:col>3</xdr:col>
      <xdr:colOff>2276475</xdr:colOff>
      <xdr:row>65</xdr:row>
      <xdr:rowOff>238126</xdr:rowOff>
    </xdr:to>
    <xdr:sp macro="" textlink="">
      <xdr:nvSpPr>
        <xdr:cNvPr id="8" name="TextBox 7">
          <a:hlinkClick xmlns:r="http://schemas.openxmlformats.org/officeDocument/2006/relationships" r:id="rId1"/>
        </xdr:cNvPr>
        <xdr:cNvSpPr txBox="1"/>
      </xdr:nvSpPr>
      <xdr:spPr>
        <a:xfrm>
          <a:off x="1895476" y="678942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5" name="Bevel 44"/>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6" name="Bevel 45"/>
        <xdr:cNvSpPr/>
      </xdr:nvSpPr>
      <xdr:spPr>
        <a:xfrm>
          <a:off x="4000500" y="19050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7" name="Bevel 46"/>
        <xdr:cNvSpPr/>
      </xdr:nvSpPr>
      <xdr:spPr>
        <a:xfrm>
          <a:off x="407670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304801</xdr:colOff>
      <xdr:row>93</xdr:row>
      <xdr:rowOff>85725</xdr:rowOff>
    </xdr:from>
    <xdr:to>
      <xdr:col>3</xdr:col>
      <xdr:colOff>2305050</xdr:colOff>
      <xdr:row>94</xdr:row>
      <xdr:rowOff>190501</xdr:rowOff>
    </xdr:to>
    <xdr:sp macro="" textlink="">
      <xdr:nvSpPr>
        <xdr:cNvPr id="8" name="TextBox 7">
          <a:hlinkClick xmlns:r="http://schemas.openxmlformats.org/officeDocument/2006/relationships" r:id="rId1"/>
        </xdr:cNvPr>
        <xdr:cNvSpPr txBox="1"/>
      </xdr:nvSpPr>
      <xdr:spPr>
        <a:xfrm>
          <a:off x="1924051" y="976026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228601</xdr:colOff>
      <xdr:row>61</xdr:row>
      <xdr:rowOff>152400</xdr:rowOff>
    </xdr:from>
    <xdr:to>
      <xdr:col>3</xdr:col>
      <xdr:colOff>2228850</xdr:colOff>
      <xdr:row>62</xdr:row>
      <xdr:rowOff>257176</xdr:rowOff>
    </xdr:to>
    <xdr:sp macro="" textlink="">
      <xdr:nvSpPr>
        <xdr:cNvPr id="8" name="TextBox 7">
          <a:hlinkClick xmlns:r="http://schemas.openxmlformats.org/officeDocument/2006/relationships" r:id="rId1"/>
        </xdr:cNvPr>
        <xdr:cNvSpPr txBox="1"/>
      </xdr:nvSpPr>
      <xdr:spPr>
        <a:xfrm>
          <a:off x="1847851" y="5498782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 name="Bevel 3"/>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 name="Bevel 4"/>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 name="Bevel 5"/>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9" name="Bevel 8"/>
        <xdr:cNvSpPr/>
      </xdr:nvSpPr>
      <xdr:spPr>
        <a:xfrm>
          <a:off x="4867275" y="113347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10" name="Bevel 9"/>
        <xdr:cNvSpPr/>
      </xdr:nvSpPr>
      <xdr:spPr>
        <a:xfrm>
          <a:off x="285749" y="113347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1" name="Bevel 10"/>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2" name="Bevel 11"/>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3" name="Bevel 12"/>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4" name="Bevel 13"/>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5" name="Bevel 14"/>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6" name="Bevel 15"/>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7" name="Bevel 16"/>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8" name="Bevel 17"/>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9" name="Bevel 18"/>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0" name="Bevel 19"/>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1" name="Bevel 20"/>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2" name="Bevel 21"/>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3" name="Bevel 22"/>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4" name="Bevel 23"/>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5" name="Bevel 24"/>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6" name="Bevel 25"/>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7" name="Bevel 26"/>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8" name="Bevel 27"/>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9" name="Bevel 28"/>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0" name="Bevel 29"/>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1" name="Bevel 30"/>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2" name="Bevel 31"/>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3" name="Bevel 32"/>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4" name="Bevel 33"/>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5" name="Bevel 34"/>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6" name="Bevel 35"/>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7" name="Bevel 36"/>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8" name="Bevel 37"/>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9" name="Bevel 38"/>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0" name="Bevel 39"/>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1" name="Bevel 40"/>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2" name="Bevel 41"/>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3" name="Bevel 42"/>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4" name="Bevel 43"/>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5" name="Bevel 44"/>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6" name="Bevel 45"/>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7" name="Bevel 46"/>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8" name="Bevel 47"/>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9" name="Bevel 48"/>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0" name="Bevel 49"/>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1" name="Bevel 50"/>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2" name="Bevel 51"/>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3" name="Bevel 52"/>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4" name="Bevel 53"/>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5" name="Bevel 54"/>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6" name="Bevel 55"/>
        <xdr:cNvSpPr/>
      </xdr:nvSpPr>
      <xdr:spPr>
        <a:xfrm>
          <a:off x="295275" y="49530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7" name="Bevel 56"/>
        <xdr:cNvSpPr/>
      </xdr:nvSpPr>
      <xdr:spPr>
        <a:xfrm>
          <a:off x="4076700" y="50482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8" name="Bevel 57"/>
        <xdr:cNvSpPr/>
      </xdr:nvSpPr>
      <xdr:spPr>
        <a:xfrm>
          <a:off x="7258050" y="51435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238126</xdr:colOff>
      <xdr:row>61</xdr:row>
      <xdr:rowOff>142875</xdr:rowOff>
    </xdr:from>
    <xdr:to>
      <xdr:col>3</xdr:col>
      <xdr:colOff>2238375</xdr:colOff>
      <xdr:row>62</xdr:row>
      <xdr:rowOff>247651</xdr:rowOff>
    </xdr:to>
    <xdr:sp macro="" textlink="">
      <xdr:nvSpPr>
        <xdr:cNvPr id="59" name="TextBox 58">
          <a:hlinkClick xmlns:r="http://schemas.openxmlformats.org/officeDocument/2006/relationships" r:id="rId2"/>
        </xdr:cNvPr>
        <xdr:cNvSpPr txBox="1"/>
      </xdr:nvSpPr>
      <xdr:spPr>
        <a:xfrm>
          <a:off x="1857376" y="549687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209551</xdr:colOff>
      <xdr:row>67</xdr:row>
      <xdr:rowOff>95250</xdr:rowOff>
    </xdr:from>
    <xdr:to>
      <xdr:col>3</xdr:col>
      <xdr:colOff>2209800</xdr:colOff>
      <xdr:row>68</xdr:row>
      <xdr:rowOff>200026</xdr:rowOff>
    </xdr:to>
    <xdr:sp macro="" textlink="">
      <xdr:nvSpPr>
        <xdr:cNvPr id="8" name="TextBox 7">
          <a:hlinkClick xmlns:r="http://schemas.openxmlformats.org/officeDocument/2006/relationships" r:id="rId1"/>
        </xdr:cNvPr>
        <xdr:cNvSpPr txBox="1"/>
      </xdr:nvSpPr>
      <xdr:spPr>
        <a:xfrm>
          <a:off x="1828801" y="7068502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5" name="Bevel 4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6" name="Bevel 4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7" name="Bevel 4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8" name="Bevel 4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9" name="Bevel 4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0" name="Bevel 4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1" name="Bevel 5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2" name="Bevel 5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3" name="Bevel 5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4" name="Bevel 5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5" name="Bevel 5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6" name="Bevel 5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7" name="Bevel 5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8" name="Bevel 5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9" name="Bevel 5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0" name="Bevel 5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1" name="Bevel 6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2" name="Bevel 6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219076</xdr:colOff>
      <xdr:row>67</xdr:row>
      <xdr:rowOff>104775</xdr:rowOff>
    </xdr:from>
    <xdr:to>
      <xdr:col>3</xdr:col>
      <xdr:colOff>2219325</xdr:colOff>
      <xdr:row>68</xdr:row>
      <xdr:rowOff>209551</xdr:rowOff>
    </xdr:to>
    <xdr:sp macro="" textlink="">
      <xdr:nvSpPr>
        <xdr:cNvPr id="63" name="TextBox 62">
          <a:hlinkClick xmlns:r="http://schemas.openxmlformats.org/officeDocument/2006/relationships" r:id="rId2"/>
        </xdr:cNvPr>
        <xdr:cNvSpPr txBox="1"/>
      </xdr:nvSpPr>
      <xdr:spPr>
        <a:xfrm>
          <a:off x="1838326" y="7068502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257176</xdr:colOff>
      <xdr:row>79</xdr:row>
      <xdr:rowOff>85725</xdr:rowOff>
    </xdr:from>
    <xdr:to>
      <xdr:col>3</xdr:col>
      <xdr:colOff>2257425</xdr:colOff>
      <xdr:row>80</xdr:row>
      <xdr:rowOff>190501</xdr:rowOff>
    </xdr:to>
    <xdr:sp macro="" textlink="">
      <xdr:nvSpPr>
        <xdr:cNvPr id="8" name="TextBox 7">
          <a:hlinkClick xmlns:r="http://schemas.openxmlformats.org/officeDocument/2006/relationships" r:id="rId1"/>
        </xdr:cNvPr>
        <xdr:cNvSpPr txBox="1"/>
      </xdr:nvSpPr>
      <xdr:spPr>
        <a:xfrm>
          <a:off x="1876426" y="856869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247651</xdr:colOff>
      <xdr:row>79</xdr:row>
      <xdr:rowOff>85725</xdr:rowOff>
    </xdr:from>
    <xdr:to>
      <xdr:col>3</xdr:col>
      <xdr:colOff>2247900</xdr:colOff>
      <xdr:row>80</xdr:row>
      <xdr:rowOff>190501</xdr:rowOff>
    </xdr:to>
    <xdr:sp macro="" textlink="">
      <xdr:nvSpPr>
        <xdr:cNvPr id="24" name="TextBox 23">
          <a:hlinkClick xmlns:r="http://schemas.openxmlformats.org/officeDocument/2006/relationships" r:id="rId2"/>
        </xdr:cNvPr>
        <xdr:cNvSpPr txBox="1"/>
      </xdr:nvSpPr>
      <xdr:spPr>
        <a:xfrm>
          <a:off x="1866901" y="856773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90500"/>
          <a:ext cx="22574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90500"/>
          <a:ext cx="1238251"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45" name="Bevel 44"/>
        <xdr:cNvSpPr/>
      </xdr:nvSpPr>
      <xdr:spPr>
        <a:xfrm>
          <a:off x="4867275" y="190500"/>
          <a:ext cx="22574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46" name="Bevel 45"/>
        <xdr:cNvSpPr/>
      </xdr:nvSpPr>
      <xdr:spPr>
        <a:xfrm>
          <a:off x="285749" y="190500"/>
          <a:ext cx="1238251"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190501</xdr:colOff>
      <xdr:row>72</xdr:row>
      <xdr:rowOff>123825</xdr:rowOff>
    </xdr:from>
    <xdr:to>
      <xdr:col>3</xdr:col>
      <xdr:colOff>2190750</xdr:colOff>
      <xdr:row>73</xdr:row>
      <xdr:rowOff>228601</xdr:rowOff>
    </xdr:to>
    <xdr:sp macro="" textlink="">
      <xdr:nvSpPr>
        <xdr:cNvPr id="48" name="TextBox 47">
          <a:hlinkClick xmlns:r="http://schemas.openxmlformats.org/officeDocument/2006/relationships" r:id="rId1"/>
        </xdr:cNvPr>
        <xdr:cNvSpPr txBox="1"/>
      </xdr:nvSpPr>
      <xdr:spPr>
        <a:xfrm>
          <a:off x="1809751" y="659511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9" name="Bevel 48"/>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0" name="Bevel 49"/>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1" name="Bevel 50"/>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2" name="Bevel 51"/>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3" name="Bevel 52"/>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4" name="Bevel 53"/>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5" name="Bevel 54"/>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6" name="Bevel 55"/>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7" name="Bevel 56"/>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8" name="Bevel 57"/>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9" name="Bevel 58"/>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0" name="Bevel 59"/>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1" name="Bevel 60"/>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2" name="Bevel 61"/>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3" name="Bevel 62"/>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4" name="Bevel 63"/>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5" name="Bevel 64"/>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6" name="Bevel 65"/>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7" name="Bevel 66"/>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8" name="Bevel 67"/>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9" name="Bevel 68"/>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0" name="Bevel 69"/>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71" name="Bevel 70"/>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2" name="Bevel 71"/>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3" name="Bevel 72"/>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74" name="Bevel 73"/>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5" name="Bevel 74"/>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6" name="Bevel 75"/>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77" name="Bevel 76"/>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8" name="Bevel 77"/>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9" name="Bevel 78"/>
        <xdr:cNvSpPr/>
      </xdr:nvSpPr>
      <xdr:spPr>
        <a:xfrm>
          <a:off x="295275" y="190500"/>
          <a:ext cx="1266825"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80" name="Bevel 79"/>
        <xdr:cNvSpPr/>
      </xdr:nvSpPr>
      <xdr:spPr>
        <a:xfrm>
          <a:off x="4076700" y="190500"/>
          <a:ext cx="13525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81" name="Bevel 80"/>
        <xdr:cNvSpPr/>
      </xdr:nvSpPr>
      <xdr:spPr>
        <a:xfrm>
          <a:off x="7258050" y="19050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171451</xdr:colOff>
      <xdr:row>72</xdr:row>
      <xdr:rowOff>133350</xdr:rowOff>
    </xdr:from>
    <xdr:to>
      <xdr:col>3</xdr:col>
      <xdr:colOff>2171700</xdr:colOff>
      <xdr:row>73</xdr:row>
      <xdr:rowOff>238126</xdr:rowOff>
    </xdr:to>
    <xdr:sp macro="" textlink="">
      <xdr:nvSpPr>
        <xdr:cNvPr id="82" name="TextBox 81">
          <a:hlinkClick xmlns:r="http://schemas.openxmlformats.org/officeDocument/2006/relationships" r:id="rId2"/>
        </xdr:cNvPr>
        <xdr:cNvSpPr txBox="1"/>
      </xdr:nvSpPr>
      <xdr:spPr>
        <a:xfrm>
          <a:off x="1790701" y="659511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247651</xdr:colOff>
      <xdr:row>129</xdr:row>
      <xdr:rowOff>57150</xdr:rowOff>
    </xdr:from>
    <xdr:to>
      <xdr:col>3</xdr:col>
      <xdr:colOff>2247900</xdr:colOff>
      <xdr:row>130</xdr:row>
      <xdr:rowOff>161926</xdr:rowOff>
    </xdr:to>
    <xdr:sp macro="" textlink="">
      <xdr:nvSpPr>
        <xdr:cNvPr id="8" name="TextBox 7">
          <a:hlinkClick xmlns:r="http://schemas.openxmlformats.org/officeDocument/2006/relationships" r:id="rId1"/>
        </xdr:cNvPr>
        <xdr:cNvSpPr txBox="1"/>
      </xdr:nvSpPr>
      <xdr:spPr>
        <a:xfrm>
          <a:off x="1866901" y="16300132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5" name="Bevel 4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6" name="Bevel 4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7" name="Bevel 4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8" name="Bevel 4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9" name="Bevel 4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0" name="Bevel 4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1" name="Bevel 5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2" name="Bevel 5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3" name="Bevel 5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4</xdr:row>
      <xdr:rowOff>19049</xdr:rowOff>
    </xdr:from>
    <xdr:to>
      <xdr:col>3</xdr:col>
      <xdr:colOff>15875</xdr:colOff>
      <xdr:row>5</xdr:row>
      <xdr:rowOff>238124</xdr:rowOff>
    </xdr:to>
    <xdr:sp macro="" textlink="">
      <xdr:nvSpPr>
        <xdr:cNvPr id="2" name="Bevel 1"/>
        <xdr:cNvSpPr/>
      </xdr:nvSpPr>
      <xdr:spPr>
        <a:xfrm>
          <a:off x="266700" y="962024"/>
          <a:ext cx="1311275" cy="409575"/>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3</xdr:col>
      <xdr:colOff>1714500</xdr:colOff>
      <xdr:row>4</xdr:row>
      <xdr:rowOff>1</xdr:rowOff>
    </xdr:from>
    <xdr:to>
      <xdr:col>6</xdr:col>
      <xdr:colOff>0</xdr:colOff>
      <xdr:row>5</xdr:row>
      <xdr:rowOff>238125</xdr:rowOff>
    </xdr:to>
    <xdr:sp macro="" textlink="">
      <xdr:nvSpPr>
        <xdr:cNvPr id="3" name="Bevel 2"/>
        <xdr:cNvSpPr/>
      </xdr:nvSpPr>
      <xdr:spPr>
        <a:xfrm>
          <a:off x="3276600" y="942976"/>
          <a:ext cx="1323975" cy="4286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28575</xdr:colOff>
      <xdr:row>4</xdr:row>
      <xdr:rowOff>9525</xdr:rowOff>
    </xdr:from>
    <xdr:to>
      <xdr:col>7</xdr:col>
      <xdr:colOff>1571626</xdr:colOff>
      <xdr:row>5</xdr:row>
      <xdr:rowOff>247649</xdr:rowOff>
    </xdr:to>
    <xdr:sp macro="" textlink="">
      <xdr:nvSpPr>
        <xdr:cNvPr id="4" name="Bevel 3"/>
        <xdr:cNvSpPr/>
      </xdr:nvSpPr>
      <xdr:spPr>
        <a:xfrm>
          <a:off x="5981700" y="952500"/>
          <a:ext cx="1543051" cy="4286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0</xdr:colOff>
      <xdr:row>6</xdr:row>
      <xdr:rowOff>200024</xdr:rowOff>
    </xdr:from>
    <xdr:to>
      <xdr:col>3</xdr:col>
      <xdr:colOff>0</xdr:colOff>
      <xdr:row>8</xdr:row>
      <xdr:rowOff>200024</xdr:rowOff>
    </xdr:to>
    <xdr:sp macro="" textlink="">
      <xdr:nvSpPr>
        <xdr:cNvPr id="5" name="Bevel 4"/>
        <xdr:cNvSpPr/>
      </xdr:nvSpPr>
      <xdr:spPr>
        <a:xfrm>
          <a:off x="238125" y="1581149"/>
          <a:ext cx="1323975" cy="390525"/>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4</xdr:col>
      <xdr:colOff>685799</xdr:colOff>
      <xdr:row>6</xdr:row>
      <xdr:rowOff>190501</xdr:rowOff>
    </xdr:from>
    <xdr:to>
      <xdr:col>7</xdr:col>
      <xdr:colOff>466724</xdr:colOff>
      <xdr:row>8</xdr:row>
      <xdr:rowOff>190500</xdr:rowOff>
    </xdr:to>
    <xdr:sp macro="" textlink="">
      <xdr:nvSpPr>
        <xdr:cNvPr id="6" name="Bevel 5"/>
        <xdr:cNvSpPr/>
      </xdr:nvSpPr>
      <xdr:spPr>
        <a:xfrm>
          <a:off x="3990974" y="1571626"/>
          <a:ext cx="2428875" cy="3905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2</xdr:col>
      <xdr:colOff>638176</xdr:colOff>
      <xdr:row>99</xdr:row>
      <xdr:rowOff>171450</xdr:rowOff>
    </xdr:from>
    <xdr:to>
      <xdr:col>3</xdr:col>
      <xdr:colOff>1676400</xdr:colOff>
      <xdr:row>101</xdr:row>
      <xdr:rowOff>66676</xdr:rowOff>
    </xdr:to>
    <xdr:sp macro="" textlink="">
      <xdr:nvSpPr>
        <xdr:cNvPr id="8" name="TextBox 7">
          <a:hlinkClick xmlns:r="http://schemas.openxmlformats.org/officeDocument/2006/relationships" r:id="rId1"/>
        </xdr:cNvPr>
        <xdr:cNvSpPr txBox="1"/>
      </xdr:nvSpPr>
      <xdr:spPr>
        <a:xfrm>
          <a:off x="1343026" y="68827650"/>
          <a:ext cx="1895474" cy="27622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2</xdr:col>
      <xdr:colOff>504825</xdr:colOff>
      <xdr:row>99</xdr:row>
      <xdr:rowOff>180975</xdr:rowOff>
    </xdr:from>
    <xdr:to>
      <xdr:col>3</xdr:col>
      <xdr:colOff>1657350</xdr:colOff>
      <xdr:row>101</xdr:row>
      <xdr:rowOff>76201</xdr:rowOff>
    </xdr:to>
    <xdr:sp macro="" textlink="">
      <xdr:nvSpPr>
        <xdr:cNvPr id="9" name="TextBox 8">
          <a:hlinkClick xmlns:r="http://schemas.openxmlformats.org/officeDocument/2006/relationships" r:id="rId2"/>
        </xdr:cNvPr>
        <xdr:cNvSpPr txBox="1"/>
      </xdr:nvSpPr>
      <xdr:spPr>
        <a:xfrm>
          <a:off x="1209675" y="68837175"/>
          <a:ext cx="2009775" cy="27622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266701</xdr:colOff>
      <xdr:row>49</xdr:row>
      <xdr:rowOff>85725</xdr:rowOff>
    </xdr:from>
    <xdr:to>
      <xdr:col>3</xdr:col>
      <xdr:colOff>2266950</xdr:colOff>
      <xdr:row>50</xdr:row>
      <xdr:rowOff>190501</xdr:rowOff>
    </xdr:to>
    <xdr:sp macro="" textlink="">
      <xdr:nvSpPr>
        <xdr:cNvPr id="8" name="TextBox 7">
          <a:hlinkClick xmlns:r="http://schemas.openxmlformats.org/officeDocument/2006/relationships" r:id="rId1"/>
        </xdr:cNvPr>
        <xdr:cNvSpPr txBox="1"/>
      </xdr:nvSpPr>
      <xdr:spPr>
        <a:xfrm>
          <a:off x="2028826" y="212979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0</xdr:row>
          <xdr:rowOff>104775</xdr:rowOff>
        </xdr:from>
        <xdr:to>
          <xdr:col>1</xdr:col>
          <xdr:colOff>171450</xdr:colOff>
          <xdr:row>2</xdr:row>
          <xdr:rowOff>19050</xdr:rowOff>
        </xdr:to>
        <xdr:sp macro="" textlink="">
          <xdr:nvSpPr>
            <xdr:cNvPr id="309249" name="Object 1" hidden="1">
              <a:extLst>
                <a:ext uri="{63B3BB69-23CF-44E3-9099-C40C66FF867C}">
                  <a14:compatExt spid="_x0000_s309249"/>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209551</xdr:colOff>
      <xdr:row>44</xdr:row>
      <xdr:rowOff>114300</xdr:rowOff>
    </xdr:from>
    <xdr:to>
      <xdr:col>3</xdr:col>
      <xdr:colOff>2209800</xdr:colOff>
      <xdr:row>45</xdr:row>
      <xdr:rowOff>219076</xdr:rowOff>
    </xdr:to>
    <xdr:sp macro="" textlink="">
      <xdr:nvSpPr>
        <xdr:cNvPr id="8" name="TextBox 7">
          <a:hlinkClick xmlns:r="http://schemas.openxmlformats.org/officeDocument/2006/relationships" r:id="rId1"/>
        </xdr:cNvPr>
        <xdr:cNvSpPr txBox="1"/>
      </xdr:nvSpPr>
      <xdr:spPr>
        <a:xfrm>
          <a:off x="1828801" y="416718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5" name="Bevel 4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6" name="Bevel 4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7" name="Bevel 4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8" name="Bevel 4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9" name="Bevel 4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0" name="Bevel 4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1" name="Bevel 5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2" name="Bevel 5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3" name="Bevel 5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4" name="Bevel 5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5" name="Bevel 5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6" name="Bevel 5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7" name="Bevel 5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8" name="Bevel 5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9" name="Bevel 5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0" name="Bevel 5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1" name="Bevel 6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2" name="Bevel 6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3" name="Bevel 6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4" name="Bevel 6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5" name="Bevel 6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133350</xdr:colOff>
      <xdr:row>83</xdr:row>
      <xdr:rowOff>104775</xdr:rowOff>
    </xdr:from>
    <xdr:to>
      <xdr:col>3</xdr:col>
      <xdr:colOff>2138890</xdr:colOff>
      <xdr:row>85</xdr:row>
      <xdr:rowOff>21168</xdr:rowOff>
    </xdr:to>
    <xdr:sp macro="" textlink="">
      <xdr:nvSpPr>
        <xdr:cNvPr id="3" name="TextBox 2">
          <a:hlinkClick xmlns:r="http://schemas.openxmlformats.org/officeDocument/2006/relationships" r:id="rId1"/>
        </xdr:cNvPr>
        <xdr:cNvSpPr txBox="1"/>
      </xdr:nvSpPr>
      <xdr:spPr>
        <a:xfrm>
          <a:off x="1514475" y="102736650"/>
          <a:ext cx="2005540" cy="297393"/>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9525</xdr:colOff>
      <xdr:row>4</xdr:row>
      <xdr:rowOff>9525</xdr:rowOff>
    </xdr:from>
    <xdr:to>
      <xdr:col>3</xdr:col>
      <xdr:colOff>0</xdr:colOff>
      <xdr:row>5</xdr:row>
      <xdr:rowOff>238125</xdr:rowOff>
    </xdr:to>
    <xdr:sp macro="" textlink="">
      <xdr:nvSpPr>
        <xdr:cNvPr id="5" name="Bevel 4"/>
        <xdr:cNvSpPr/>
      </xdr:nvSpPr>
      <xdr:spPr>
        <a:xfrm>
          <a:off x="257175" y="952500"/>
          <a:ext cx="1123950" cy="41910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19050</xdr:colOff>
      <xdr:row>4</xdr:row>
      <xdr:rowOff>1</xdr:rowOff>
    </xdr:from>
    <xdr:to>
      <xdr:col>6</xdr:col>
      <xdr:colOff>9525</xdr:colOff>
      <xdr:row>6</xdr:row>
      <xdr:rowOff>9525</xdr:rowOff>
    </xdr:to>
    <xdr:sp macro="" textlink="">
      <xdr:nvSpPr>
        <xdr:cNvPr id="6" name="Bevel 5"/>
        <xdr:cNvSpPr/>
      </xdr:nvSpPr>
      <xdr:spPr>
        <a:xfrm>
          <a:off x="3781425" y="942976"/>
          <a:ext cx="1276350" cy="4476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19050</xdr:colOff>
      <xdr:row>4</xdr:row>
      <xdr:rowOff>9525</xdr:rowOff>
    </xdr:from>
    <xdr:to>
      <xdr:col>8</xdr:col>
      <xdr:colOff>9525</xdr:colOff>
      <xdr:row>5</xdr:row>
      <xdr:rowOff>228599</xdr:rowOff>
    </xdr:to>
    <xdr:sp macro="" textlink="">
      <xdr:nvSpPr>
        <xdr:cNvPr id="8" name="Bevel 7"/>
        <xdr:cNvSpPr/>
      </xdr:nvSpPr>
      <xdr:spPr>
        <a:xfrm>
          <a:off x="6610350" y="1933575"/>
          <a:ext cx="1552575" cy="4095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0</xdr:colOff>
      <xdr:row>6</xdr:row>
      <xdr:rowOff>200024</xdr:rowOff>
    </xdr:from>
    <xdr:to>
      <xdr:col>2</xdr:col>
      <xdr:colOff>771525</xdr:colOff>
      <xdr:row>8</xdr:row>
      <xdr:rowOff>200024</xdr:rowOff>
    </xdr:to>
    <xdr:sp macro="" textlink="">
      <xdr:nvSpPr>
        <xdr:cNvPr id="9" name="Bevel 8"/>
        <xdr:cNvSpPr/>
      </xdr:nvSpPr>
      <xdr:spPr>
        <a:xfrm>
          <a:off x="247650" y="1581149"/>
          <a:ext cx="1123950" cy="390525"/>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4</xdr:col>
      <xdr:colOff>695324</xdr:colOff>
      <xdr:row>6</xdr:row>
      <xdr:rowOff>200024</xdr:rowOff>
    </xdr:from>
    <xdr:to>
      <xdr:col>6</xdr:col>
      <xdr:colOff>1533524</xdr:colOff>
      <xdr:row>9</xdr:row>
      <xdr:rowOff>0</xdr:rowOff>
    </xdr:to>
    <xdr:sp macro="" textlink="">
      <xdr:nvSpPr>
        <xdr:cNvPr id="10" name="Bevel 9"/>
        <xdr:cNvSpPr/>
      </xdr:nvSpPr>
      <xdr:spPr>
        <a:xfrm>
          <a:off x="4457699" y="1581149"/>
          <a:ext cx="2124075" cy="390526"/>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161926</xdr:colOff>
      <xdr:row>159</xdr:row>
      <xdr:rowOff>95250</xdr:rowOff>
    </xdr:from>
    <xdr:to>
      <xdr:col>3</xdr:col>
      <xdr:colOff>2162175</xdr:colOff>
      <xdr:row>160</xdr:row>
      <xdr:rowOff>200026</xdr:rowOff>
    </xdr:to>
    <xdr:sp macro="" textlink="">
      <xdr:nvSpPr>
        <xdr:cNvPr id="8" name="TextBox 7">
          <a:hlinkClick xmlns:r="http://schemas.openxmlformats.org/officeDocument/2006/relationships" r:id="rId1"/>
        </xdr:cNvPr>
        <xdr:cNvSpPr txBox="1"/>
      </xdr:nvSpPr>
      <xdr:spPr>
        <a:xfrm>
          <a:off x="1781176" y="1946433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142876</xdr:colOff>
      <xdr:row>159</xdr:row>
      <xdr:rowOff>95250</xdr:rowOff>
    </xdr:from>
    <xdr:to>
      <xdr:col>3</xdr:col>
      <xdr:colOff>2143125</xdr:colOff>
      <xdr:row>160</xdr:row>
      <xdr:rowOff>200026</xdr:rowOff>
    </xdr:to>
    <xdr:sp macro="" textlink="">
      <xdr:nvSpPr>
        <xdr:cNvPr id="39" name="TextBox 38">
          <a:hlinkClick xmlns:r="http://schemas.openxmlformats.org/officeDocument/2006/relationships" r:id="rId2"/>
        </xdr:cNvPr>
        <xdr:cNvSpPr txBox="1"/>
      </xdr:nvSpPr>
      <xdr:spPr>
        <a:xfrm>
          <a:off x="1762126" y="19463385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590550"/>
          <a:ext cx="109537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8" name="Bevel 7"/>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9" name="Bevel 8"/>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0" name="Bevel 9"/>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1" name="Bevel 10"/>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2" name="Bevel 11"/>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3" name="Bevel 12"/>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4" name="Bevel 13"/>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5" name="Bevel 14"/>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6" name="Bevel 15"/>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7" name="Bevel 16"/>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8" name="Bevel 17"/>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9" name="Bevel 18"/>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0" name="Bevel 19"/>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1" name="Bevel 20"/>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2" name="Bevel 21"/>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3" name="Bevel 22"/>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4" name="Bevel 23"/>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5" name="Bevel 24"/>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6" name="Bevel 25"/>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7" name="Bevel 26"/>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8" name="Bevel 27"/>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9" name="Bevel 28"/>
        <xdr:cNvSpPr/>
      </xdr:nvSpPr>
      <xdr:spPr>
        <a:xfrm>
          <a:off x="295275" y="590550"/>
          <a:ext cx="108585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0" name="Bevel 29"/>
        <xdr:cNvSpPr/>
      </xdr:nvSpPr>
      <xdr:spPr>
        <a:xfrm>
          <a:off x="3762375" y="590550"/>
          <a:ext cx="0"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1" name="Bevel 30"/>
        <xdr:cNvSpPr/>
      </xdr:nvSpPr>
      <xdr:spPr>
        <a:xfrm>
          <a:off x="3838575" y="590550"/>
          <a:ext cx="1381126" cy="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3</xdr:col>
      <xdr:colOff>200025</xdr:colOff>
      <xdr:row>84</xdr:row>
      <xdr:rowOff>161482</xdr:rowOff>
    </xdr:from>
    <xdr:to>
      <xdr:col>3</xdr:col>
      <xdr:colOff>2200274</xdr:colOff>
      <xdr:row>85</xdr:row>
      <xdr:rowOff>266699</xdr:rowOff>
    </xdr:to>
    <xdr:sp macro="" textlink="">
      <xdr:nvSpPr>
        <xdr:cNvPr id="32" name="TextBox 31">
          <a:hlinkClick xmlns:r="http://schemas.openxmlformats.org/officeDocument/2006/relationships" r:id="rId1"/>
        </xdr:cNvPr>
        <xdr:cNvSpPr txBox="1"/>
      </xdr:nvSpPr>
      <xdr:spPr>
        <a:xfrm>
          <a:off x="1581150" y="73827832"/>
          <a:ext cx="2000249" cy="295717"/>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Score Sheet</a:t>
          </a:r>
          <a:endParaRPr lang="en-US" sz="1400" b="1"/>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5" name="Bevel 4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6" name="Bevel 4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7" name="Bevel 4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8" name="Bevel 4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9" name="Bevel 4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0" name="Bevel 4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2</xdr:col>
      <xdr:colOff>952501</xdr:colOff>
      <xdr:row>148</xdr:row>
      <xdr:rowOff>76200</xdr:rowOff>
    </xdr:from>
    <xdr:to>
      <xdr:col>3</xdr:col>
      <xdr:colOff>1933575</xdr:colOff>
      <xdr:row>149</xdr:row>
      <xdr:rowOff>142875</xdr:rowOff>
    </xdr:to>
    <xdr:sp macro="" textlink="">
      <xdr:nvSpPr>
        <xdr:cNvPr id="55" name="TextBox 54">
          <a:hlinkClick xmlns:r="http://schemas.openxmlformats.org/officeDocument/2006/relationships" r:id="rId1"/>
        </xdr:cNvPr>
        <xdr:cNvSpPr txBox="1"/>
      </xdr:nvSpPr>
      <xdr:spPr>
        <a:xfrm>
          <a:off x="1552576" y="174040800"/>
          <a:ext cx="2000249" cy="257175"/>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476250</xdr:colOff>
          <xdr:row>2</xdr:row>
          <xdr:rowOff>19050</xdr:rowOff>
        </xdr:from>
        <xdr:to>
          <xdr:col>2</xdr:col>
          <xdr:colOff>1981200</xdr:colOff>
          <xdr:row>9</xdr:row>
          <xdr:rowOff>409575</xdr:rowOff>
        </xdr:to>
        <xdr:sp macro="" textlink="">
          <xdr:nvSpPr>
            <xdr:cNvPr id="347137" name="Object 1" hidden="1">
              <a:extLst>
                <a:ext uri="{63B3BB69-23CF-44E3-9099-C40C66FF867C}">
                  <a14:compatExt spid="_x0000_s347137"/>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171451</xdr:colOff>
      <xdr:row>50</xdr:row>
      <xdr:rowOff>0</xdr:rowOff>
    </xdr:from>
    <xdr:to>
      <xdr:col>3</xdr:col>
      <xdr:colOff>2171700</xdr:colOff>
      <xdr:row>50</xdr:row>
      <xdr:rowOff>295276</xdr:rowOff>
    </xdr:to>
    <xdr:sp macro="" textlink="">
      <xdr:nvSpPr>
        <xdr:cNvPr id="8" name="TextBox 7">
          <a:hlinkClick xmlns:r="http://schemas.openxmlformats.org/officeDocument/2006/relationships" r:id="rId1"/>
        </xdr:cNvPr>
        <xdr:cNvSpPr txBox="1"/>
      </xdr:nvSpPr>
      <xdr:spPr>
        <a:xfrm>
          <a:off x="1790701" y="438531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7" name="Bevel 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8" name="Bevel 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9" name="Bevel 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10" name="Bevel 9"/>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11" name="Bevel 10"/>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285751</xdr:colOff>
      <xdr:row>49</xdr:row>
      <xdr:rowOff>133350</xdr:rowOff>
    </xdr:from>
    <xdr:to>
      <xdr:col>3</xdr:col>
      <xdr:colOff>2286000</xdr:colOff>
      <xdr:row>50</xdr:row>
      <xdr:rowOff>238126</xdr:rowOff>
    </xdr:to>
    <xdr:sp macro="" textlink="">
      <xdr:nvSpPr>
        <xdr:cNvPr id="13" name="TextBox 12">
          <a:hlinkClick xmlns:r="http://schemas.openxmlformats.org/officeDocument/2006/relationships" r:id="rId1"/>
        </xdr:cNvPr>
        <xdr:cNvSpPr txBox="1"/>
      </xdr:nvSpPr>
      <xdr:spPr>
        <a:xfrm>
          <a:off x="1905001" y="4304347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5" name="Bevel 6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6" name="Bevel 6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67" name="Bevel 6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68" name="Bevel 6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69" name="Bevel 6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0" name="Bevel 6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1" name="Bevel 7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72" name="Bevel 7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3" name="Bevel 7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4" name="Bevel 7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75" name="Bevel 7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6" name="Bevel 7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77" name="Bevel 7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78" name="Bevel 7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79" name="Bevel 7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80" name="Bevel 7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81" name="Bevel 8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82" name="Bevel 8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83" name="Bevel 8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84" name="Bevel 8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85" name="Bevel 8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86" name="Bevel 8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87" name="Bevel 8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88" name="Bevel 8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89" name="Bevel 8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90" name="Bevel 8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91" name="Bevel 9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2" name="Bevel 9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93" name="Bevel 9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94" name="Bevel 9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5" name="Bevel 9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96" name="Bevel 9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97" name="Bevel 9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8" name="Bevel 9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99" name="Bevel 9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00" name="Bevel 9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01" name="Bevel 10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2" name="Bevel 10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03" name="Bevel 10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04" name="Bevel 10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5" name="Bevel 10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06" name="Bevel 10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07" name="Bevel 10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8" name="Bevel 10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09" name="Bevel 10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10" name="Bevel 10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11" name="Bevel 11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2" name="Bevel 11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266701</xdr:colOff>
      <xdr:row>115</xdr:row>
      <xdr:rowOff>142875</xdr:rowOff>
    </xdr:from>
    <xdr:to>
      <xdr:col>3</xdr:col>
      <xdr:colOff>2266950</xdr:colOff>
      <xdr:row>116</xdr:row>
      <xdr:rowOff>247651</xdr:rowOff>
    </xdr:to>
    <xdr:sp macro="" textlink="">
      <xdr:nvSpPr>
        <xdr:cNvPr id="8" name="TextBox 7">
          <a:hlinkClick xmlns:r="http://schemas.openxmlformats.org/officeDocument/2006/relationships" r:id="rId1"/>
        </xdr:cNvPr>
        <xdr:cNvSpPr txBox="1"/>
      </xdr:nvSpPr>
      <xdr:spPr>
        <a:xfrm>
          <a:off x="1885951" y="8181975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0" name="Bevel 29"/>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1" name="Bevel 30"/>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2" name="Bevel 31"/>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3" name="Bevel 32"/>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4" name="Bevel 33"/>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5" name="Bevel 34"/>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6" name="Bevel 35"/>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7" name="Bevel 36"/>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38" name="Bevel 37"/>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39" name="Bevel 3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0" name="Bevel 3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1" name="Bevel 4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2" name="Bevel 4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3" name="Bevel 4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4" name="Bevel 4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5" name="Bevel 4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6" name="Bevel 4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7" name="Bevel 4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48" name="Bevel 4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49" name="Bevel 4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0" name="Bevel 4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1" name="Bevel 5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2" name="Bevel 5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3" name="Bevel 5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54" name="Bevel 5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55" name="Bevel 5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56" name="Bevel 5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104774</xdr:colOff>
      <xdr:row>86</xdr:row>
      <xdr:rowOff>28575</xdr:rowOff>
    </xdr:from>
    <xdr:to>
      <xdr:col>3</xdr:col>
      <xdr:colOff>2171699</xdr:colOff>
      <xdr:row>87</xdr:row>
      <xdr:rowOff>133351</xdr:rowOff>
    </xdr:to>
    <xdr:sp macro="" textlink="">
      <xdr:nvSpPr>
        <xdr:cNvPr id="10" name="TextBox 9">
          <a:hlinkClick xmlns:r="http://schemas.openxmlformats.org/officeDocument/2006/relationships" r:id="rId1"/>
        </xdr:cNvPr>
        <xdr:cNvSpPr txBox="1"/>
      </xdr:nvSpPr>
      <xdr:spPr>
        <a:xfrm>
          <a:off x="1409699" y="90573225"/>
          <a:ext cx="2066925"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1" name="Bevel 1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2" name="Bevel 1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3" name="Bevel 1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28576</xdr:colOff>
      <xdr:row>74</xdr:row>
      <xdr:rowOff>133350</xdr:rowOff>
    </xdr:from>
    <xdr:to>
      <xdr:col>3</xdr:col>
      <xdr:colOff>2028825</xdr:colOff>
      <xdr:row>75</xdr:row>
      <xdr:rowOff>238126</xdr:rowOff>
    </xdr:to>
    <xdr:sp macro="" textlink="">
      <xdr:nvSpPr>
        <xdr:cNvPr id="8" name="TextBox 7">
          <a:hlinkClick xmlns:r="http://schemas.openxmlformats.org/officeDocument/2006/relationships" r:id="rId1"/>
        </xdr:cNvPr>
        <xdr:cNvSpPr txBox="1"/>
      </xdr:nvSpPr>
      <xdr:spPr>
        <a:xfrm>
          <a:off x="1647826" y="77533500"/>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4</xdr:row>
      <xdr:rowOff>57150</xdr:rowOff>
    </xdr:from>
    <xdr:to>
      <xdr:col>2</xdr:col>
      <xdr:colOff>962025</xdr:colOff>
      <xdr:row>5</xdr:row>
      <xdr:rowOff>200024</xdr:rowOff>
    </xdr:to>
    <xdr:sp macro="" textlink="">
      <xdr:nvSpPr>
        <xdr:cNvPr id="2" name="Bevel 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3" name="Bevel 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4" name="Bevel 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5</xdr:col>
      <xdr:colOff>76200</xdr:colOff>
      <xdr:row>7</xdr:row>
      <xdr:rowOff>57150</xdr:rowOff>
    </xdr:from>
    <xdr:to>
      <xdr:col>6</xdr:col>
      <xdr:colOff>1619250</xdr:colOff>
      <xdr:row>8</xdr:row>
      <xdr:rowOff>152400</xdr:rowOff>
    </xdr:to>
    <xdr:sp macro="" textlink="">
      <xdr:nvSpPr>
        <xdr:cNvPr id="5" name="Bevel 4"/>
        <xdr:cNvSpPr/>
      </xdr:nvSpPr>
      <xdr:spPr>
        <a:xfrm>
          <a:off x="4867275" y="1533525"/>
          <a:ext cx="2257425" cy="28575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lang="en-US" sz="1100" b="1" baseline="0">
              <a:solidFill>
                <a:sysClr val="windowText" lastClr="000000"/>
              </a:solidFill>
            </a:rPr>
            <a:t>Questions still to be answered:                     </a:t>
          </a:r>
          <a:endParaRPr lang="en-US" sz="1100">
            <a:solidFill>
              <a:sysClr val="windowText" lastClr="000000"/>
            </a:solidFill>
          </a:endParaRPr>
        </a:p>
      </xdr:txBody>
    </xdr:sp>
    <xdr:clientData/>
  </xdr:twoCellAnchor>
  <xdr:twoCellAnchor>
    <xdr:from>
      <xdr:col>1</xdr:col>
      <xdr:colOff>38099</xdr:colOff>
      <xdr:row>7</xdr:row>
      <xdr:rowOff>57150</xdr:rowOff>
    </xdr:from>
    <xdr:to>
      <xdr:col>2</xdr:col>
      <xdr:colOff>923925</xdr:colOff>
      <xdr:row>8</xdr:row>
      <xdr:rowOff>142872</xdr:rowOff>
    </xdr:to>
    <xdr:sp macro="" textlink="">
      <xdr:nvSpPr>
        <xdr:cNvPr id="6" name="Bevel 5"/>
        <xdr:cNvSpPr/>
      </xdr:nvSpPr>
      <xdr:spPr>
        <a:xfrm>
          <a:off x="285749" y="1533525"/>
          <a:ext cx="1238251" cy="276222"/>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Average</a:t>
          </a:r>
          <a:r>
            <a:rPr lang="en-US" sz="1100" b="1" baseline="0">
              <a:solidFill>
                <a:sysClr val="windowText" lastClr="000000"/>
              </a:solidFill>
            </a:rPr>
            <a:t> Score </a:t>
          </a:r>
          <a:r>
            <a:rPr lang="en-US" sz="1100" b="1">
              <a:solidFill>
                <a:sysClr val="windowText" lastClr="000000"/>
              </a:solidFill>
            </a:rPr>
            <a:t>:</a:t>
          </a:r>
          <a:endParaRPr lang="en-US" sz="1100">
            <a:solidFill>
              <a:sysClr val="windowText" lastClr="000000"/>
            </a:solidFill>
          </a:endParaRPr>
        </a:p>
      </xdr:txBody>
    </xdr:sp>
    <xdr:clientData/>
  </xdr:twoCellAnchor>
  <xdr:twoCellAnchor>
    <xdr:from>
      <xdr:col>3</xdr:col>
      <xdr:colOff>171451</xdr:colOff>
      <xdr:row>113</xdr:row>
      <xdr:rowOff>114300</xdr:rowOff>
    </xdr:from>
    <xdr:to>
      <xdr:col>3</xdr:col>
      <xdr:colOff>2171700</xdr:colOff>
      <xdr:row>114</xdr:row>
      <xdr:rowOff>219076</xdr:rowOff>
    </xdr:to>
    <xdr:sp macro="" textlink="">
      <xdr:nvSpPr>
        <xdr:cNvPr id="8" name="TextBox 7">
          <a:hlinkClick xmlns:r="http://schemas.openxmlformats.org/officeDocument/2006/relationships" r:id="rId1"/>
        </xdr:cNvPr>
        <xdr:cNvSpPr txBox="1"/>
      </xdr:nvSpPr>
      <xdr:spPr>
        <a:xfrm>
          <a:off x="1466851" y="140560425"/>
          <a:ext cx="2000249" cy="295276"/>
        </a:xfrm>
        <a:prstGeom prst="rect">
          <a:avLst/>
        </a:prstGeom>
        <a:solidFill>
          <a:schemeClr val="accent2"/>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pPr algn="ctr"/>
          <a:r>
            <a:rPr lang="en-US" sz="1400" b="1" baseline="0"/>
            <a:t>Summary of Assessment</a:t>
          </a:r>
          <a:endParaRPr lang="en-US" sz="1400" b="1"/>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9" name="Bevel 8"/>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0" name="Bevel 9"/>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1" name="Bevel 10"/>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2" name="Bevel 11"/>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3" name="Bevel 12"/>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4" name="Bevel 13"/>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5" name="Bevel 14"/>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6" name="Bevel 15"/>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17" name="Bevel 16"/>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18" name="Bevel 17"/>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19" name="Bevel 18"/>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0" name="Bevel 19"/>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1" name="Bevel 20"/>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2" name="Bevel 21"/>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3" name="Bevel 22"/>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4" name="Bevel 23"/>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5" name="Bevel 24"/>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6" name="Bevel 25"/>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twoCellAnchor>
    <xdr:from>
      <xdr:col>1</xdr:col>
      <xdr:colOff>47625</xdr:colOff>
      <xdr:row>4</xdr:row>
      <xdr:rowOff>57150</xdr:rowOff>
    </xdr:from>
    <xdr:to>
      <xdr:col>2</xdr:col>
      <xdr:colOff>962025</xdr:colOff>
      <xdr:row>5</xdr:row>
      <xdr:rowOff>200024</xdr:rowOff>
    </xdr:to>
    <xdr:sp macro="" textlink="">
      <xdr:nvSpPr>
        <xdr:cNvPr id="27" name="Bevel 26"/>
        <xdr:cNvSpPr/>
      </xdr:nvSpPr>
      <xdr:spPr>
        <a:xfrm>
          <a:off x="295275" y="895350"/>
          <a:ext cx="1266825" cy="33337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Province:</a:t>
          </a:r>
          <a:endParaRPr lang="en-US" sz="1100">
            <a:solidFill>
              <a:sysClr val="windowText" lastClr="000000"/>
            </a:solidFill>
          </a:endParaRPr>
        </a:p>
      </xdr:txBody>
    </xdr:sp>
    <xdr:clientData/>
  </xdr:twoCellAnchor>
  <xdr:twoCellAnchor>
    <xdr:from>
      <xdr:col>4</xdr:col>
      <xdr:colOff>76200</xdr:colOff>
      <xdr:row>4</xdr:row>
      <xdr:rowOff>66675</xdr:rowOff>
    </xdr:from>
    <xdr:to>
      <xdr:col>5</xdr:col>
      <xdr:colOff>638175</xdr:colOff>
      <xdr:row>5</xdr:row>
      <xdr:rowOff>200022</xdr:rowOff>
    </xdr:to>
    <xdr:sp macro="" textlink="">
      <xdr:nvSpPr>
        <xdr:cNvPr id="28" name="Bevel 27"/>
        <xdr:cNvSpPr/>
      </xdr:nvSpPr>
      <xdr:spPr>
        <a:xfrm>
          <a:off x="4076700" y="904875"/>
          <a:ext cx="1352550" cy="323847"/>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a:solidFill>
                <a:sysClr val="windowText" lastClr="000000"/>
              </a:solidFill>
            </a:rPr>
            <a:t>Municipality:</a:t>
          </a:r>
          <a:endParaRPr lang="en-US" sz="1100">
            <a:solidFill>
              <a:sysClr val="windowText" lastClr="000000"/>
            </a:solidFill>
          </a:endParaRPr>
        </a:p>
      </xdr:txBody>
    </xdr:sp>
    <xdr:clientData/>
  </xdr:twoCellAnchor>
  <xdr:twoCellAnchor>
    <xdr:from>
      <xdr:col>7</xdr:col>
      <xdr:colOff>76200</xdr:colOff>
      <xdr:row>4</xdr:row>
      <xdr:rowOff>76200</xdr:rowOff>
    </xdr:from>
    <xdr:to>
      <xdr:col>7</xdr:col>
      <xdr:colOff>1457326</xdr:colOff>
      <xdr:row>5</xdr:row>
      <xdr:rowOff>200024</xdr:rowOff>
    </xdr:to>
    <xdr:sp macro="" textlink="">
      <xdr:nvSpPr>
        <xdr:cNvPr id="29" name="Bevel 28"/>
        <xdr:cNvSpPr/>
      </xdr:nvSpPr>
      <xdr:spPr>
        <a:xfrm>
          <a:off x="7258050" y="914400"/>
          <a:ext cx="1381126" cy="314324"/>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100" b="1" baseline="0">
              <a:solidFill>
                <a:sysClr val="windowText" lastClr="000000"/>
              </a:solidFill>
            </a:rPr>
            <a:t>Reporting Date: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MCMM_%20June%202013\FMCMM_24062013_NM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5031\Local%20Settings\Temporary%20Internet%20Files\Content.Outlook\6J3FPVWV\FMCMM%2028032013%20(Repair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Welcome"/>
      <sheetName val="Index"/>
      <sheetName val="Instructions"/>
      <sheetName val="Municipal Information"/>
      <sheetName val="Accounting Officer's letter"/>
      <sheetName val="Summary Score Sheet"/>
      <sheetName val="Reporting"/>
      <sheetName val="AFS"/>
      <sheetName val="Annual Reports"/>
      <sheetName val="Budget"/>
      <sheetName val="BTO"/>
      <sheetName val="Bank, Cash &amp; Investments"/>
      <sheetName val="Asset Management"/>
      <sheetName val="Risk Management"/>
      <sheetName val="Internal Audit"/>
      <sheetName val="Revenue Management"/>
      <sheetName val="Grants &amp; Transfers"/>
      <sheetName val="Supply Chain Management"/>
      <sheetName val="Expenditure Management"/>
      <sheetName val="Borrowings"/>
      <sheetName val="Liability Management"/>
      <sheetName val="Information Technology"/>
      <sheetName val="Human Resources"/>
      <sheetName val="Capacity Building"/>
      <sheetName val="Compensation of Employees"/>
      <sheetName val="Management of Entities "/>
      <sheetName val="Public Private Partnerships"/>
      <sheetName val="Exceptions Sheet"/>
      <sheetName val="Municipalities"/>
    </sheetNames>
    <sheetDataSet>
      <sheetData sheetId="0"/>
      <sheetData sheetId="1"/>
      <sheetData sheetId="2"/>
      <sheetData sheetId="3"/>
      <sheetData sheetId="4">
        <row r="17">
          <cell r="C17" t="str">
            <v>Eastern Cape</v>
          </cell>
        </row>
      </sheetData>
      <sheetData sheetId="5"/>
      <sheetData sheetId="6"/>
      <sheetData sheetId="7"/>
      <sheetData sheetId="8">
        <row r="4">
          <cell r="AT4" t="str">
            <v>Yes</v>
          </cell>
        </row>
        <row r="5">
          <cell r="AT5" t="str">
            <v>Partial</v>
          </cell>
        </row>
        <row r="6">
          <cell r="AT6" t="str">
            <v>No</v>
          </cell>
        </row>
        <row r="7">
          <cell r="AT7" t="str">
            <v>N/A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Welcome"/>
      <sheetName val="Instructions"/>
      <sheetName val="Index"/>
      <sheetName val="Cover Sheet"/>
      <sheetName val="Exceptions Sheet"/>
      <sheetName val="Accounting Officer's letter"/>
      <sheetName val="Summary Score Sheet"/>
      <sheetName val="General 02"/>
      <sheetName val="(1)Reporting"/>
      <sheetName val="(2)AFS"/>
      <sheetName val="(3)Annual Reports"/>
      <sheetName val="(4)Budget"/>
      <sheetName val="(5) BTO"/>
      <sheetName val="(12) Expenditure Management"/>
      <sheetName val="(6)Cash &amp; Investments (PW)"/>
      <sheetName val="(7)Asset management"/>
      <sheetName val="(8)Risk Management"/>
      <sheetName val="(9) Internal Audit"/>
      <sheetName val="(10)Rev mgmt"/>
      <sheetName val="(11)Grants &amp; Transfers"/>
      <sheetName val="(13)Liability Management"/>
      <sheetName val="(14)Borrowing"/>
      <sheetName val="(15)SCM"/>
      <sheetName val="(16) Information Technology"/>
      <sheetName val="(17) Human Resources"/>
      <sheetName val="(18)Capacity Building"/>
      <sheetName val="(19) Compensation of Employees"/>
      <sheetName val="(20) Management of Entities "/>
      <sheetName val="(21)PPPs"/>
      <sheetName val="Muni's"/>
      <sheetName val="Control"/>
    </sheetNames>
    <sheetDataSet>
      <sheetData sheetId="0"/>
      <sheetData sheetId="1"/>
      <sheetData sheetId="2"/>
      <sheetData sheetId="3"/>
      <sheetData sheetId="4">
        <row r="4">
          <cell r="IU4" t="str">
            <v>Please Select</v>
          </cell>
        </row>
      </sheetData>
      <sheetData sheetId="5"/>
      <sheetData sheetId="6"/>
      <sheetData sheetId="7"/>
      <sheetData sheetId="8"/>
      <sheetData sheetId="9">
        <row r="8">
          <cell r="H8">
            <v>47</v>
          </cell>
        </row>
      </sheetData>
      <sheetData sheetId="10">
        <row r="4">
          <cell r="AT4" t="str">
            <v>Yes</v>
          </cell>
        </row>
        <row r="5">
          <cell r="AT5" t="str">
            <v>Partial</v>
          </cell>
        </row>
        <row r="6">
          <cell r="AT6" t="str">
            <v>No</v>
          </cell>
        </row>
        <row r="7">
          <cell r="AT7" t="str">
            <v>N/A</v>
          </cell>
        </row>
      </sheetData>
      <sheetData sheetId="11">
        <row r="8">
          <cell r="H8">
            <v>46</v>
          </cell>
        </row>
      </sheetData>
      <sheetData sheetId="12">
        <row r="8">
          <cell r="H8">
            <v>75</v>
          </cell>
        </row>
      </sheetData>
      <sheetData sheetId="13">
        <row r="8">
          <cell r="H8">
            <v>38</v>
          </cell>
        </row>
      </sheetData>
      <sheetData sheetId="14">
        <row r="8">
          <cell r="H8">
            <v>37</v>
          </cell>
        </row>
      </sheetData>
      <sheetData sheetId="15">
        <row r="8">
          <cell r="H8">
            <v>35</v>
          </cell>
        </row>
      </sheetData>
      <sheetData sheetId="16">
        <row r="8">
          <cell r="H8">
            <v>61</v>
          </cell>
        </row>
      </sheetData>
      <sheetData sheetId="17">
        <row r="8">
          <cell r="H8">
            <v>27</v>
          </cell>
        </row>
      </sheetData>
      <sheetData sheetId="18">
        <row r="8">
          <cell r="H8">
            <v>62</v>
          </cell>
        </row>
      </sheetData>
      <sheetData sheetId="19">
        <row r="8">
          <cell r="H8">
            <v>106</v>
          </cell>
        </row>
      </sheetData>
      <sheetData sheetId="20">
        <row r="8">
          <cell r="H8">
            <v>53</v>
          </cell>
        </row>
      </sheetData>
      <sheetData sheetId="21">
        <row r="8">
          <cell r="H8">
            <v>30</v>
          </cell>
        </row>
      </sheetData>
      <sheetData sheetId="22">
        <row r="8">
          <cell r="H8">
            <v>23</v>
          </cell>
        </row>
      </sheetData>
      <sheetData sheetId="23">
        <row r="8">
          <cell r="H8">
            <v>75</v>
          </cell>
        </row>
      </sheetData>
      <sheetData sheetId="24">
        <row r="8">
          <cell r="H8">
            <v>91</v>
          </cell>
        </row>
      </sheetData>
      <sheetData sheetId="25">
        <row r="8">
          <cell r="H8">
            <v>57</v>
          </cell>
        </row>
      </sheetData>
      <sheetData sheetId="26">
        <row r="8">
          <cell r="H8">
            <v>34</v>
          </cell>
        </row>
      </sheetData>
      <sheetData sheetId="27">
        <row r="8">
          <cell r="H8">
            <v>30</v>
          </cell>
        </row>
      </sheetData>
      <sheetData sheetId="28">
        <row r="8">
          <cell r="H8">
            <v>42</v>
          </cell>
        </row>
      </sheetData>
      <sheetData sheetId="29">
        <row r="8">
          <cell r="H8">
            <v>19</v>
          </cell>
        </row>
      </sheetData>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mailto:mmathebela@emogalelm.gov.za" TargetMode="External"/><Relationship Id="rId1" Type="http://schemas.openxmlformats.org/officeDocument/2006/relationships/hyperlink" Target="mailto:kramosibi@emogalelm.gov.za" TargetMode="External"/><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9"/>
  <sheetViews>
    <sheetView workbookViewId="0">
      <selection activeCell="A12" sqref="A12"/>
    </sheetView>
  </sheetViews>
  <sheetFormatPr defaultRowHeight="15" x14ac:dyDescent="0.25"/>
  <cols>
    <col min="1" max="1" width="35.28515625" customWidth="1"/>
    <col min="2" max="2" width="31.42578125" customWidth="1"/>
  </cols>
  <sheetData>
    <row r="1" spans="1:2" x14ac:dyDescent="0.25">
      <c r="A1" t="s">
        <v>28</v>
      </c>
      <c r="B1" t="s">
        <v>29</v>
      </c>
    </row>
    <row r="2" spans="1:2" x14ac:dyDescent="0.25">
      <c r="A2" t="s">
        <v>27</v>
      </c>
      <c r="B2" t="s">
        <v>31</v>
      </c>
    </row>
    <row r="3" spans="1:2" x14ac:dyDescent="0.25">
      <c r="A3" t="s">
        <v>21</v>
      </c>
      <c r="B3" t="s">
        <v>30</v>
      </c>
    </row>
    <row r="4" spans="1:2" x14ac:dyDescent="0.25">
      <c r="A4" t="s">
        <v>26</v>
      </c>
    </row>
    <row r="5" spans="1:2" x14ac:dyDescent="0.25">
      <c r="A5" t="s">
        <v>23</v>
      </c>
    </row>
    <row r="6" spans="1:2" x14ac:dyDescent="0.25">
      <c r="A6" t="s">
        <v>22</v>
      </c>
    </row>
    <row r="7" spans="1:2" x14ac:dyDescent="0.25">
      <c r="A7" t="s">
        <v>25</v>
      </c>
    </row>
    <row r="8" spans="1:2" x14ac:dyDescent="0.25">
      <c r="A8" t="s">
        <v>24</v>
      </c>
    </row>
    <row r="9" spans="1:2" x14ac:dyDescent="0.25">
      <c r="A9" t="s">
        <v>20</v>
      </c>
    </row>
  </sheetData>
  <customSheetViews>
    <customSheetView guid="{29739743-F79F-43CD-ABEE-8407B1BB181B}" state="hidden">
      <selection activeCell="A12" sqref="A12"/>
      <pageMargins left="0.75" right="0.75" top="1" bottom="1" header="0.5" footer="0.5"/>
      <headerFooter alignWithMargins="0"/>
    </customSheetView>
    <customSheetView guid="{DAB70649-23C1-41EF-B36B-FA1838877C25}" state="hidden">
      <selection activeCell="A12" sqref="A12"/>
      <pageMargins left="0.75" right="0.75" top="1" bottom="1" header="0.5" footer="0.5"/>
      <headerFooter alignWithMargins="0"/>
    </customSheetView>
    <customSheetView guid="{09007055-8BE1-4862-B771-E9A1E0578D10}" state="hidden">
      <selection activeCell="A12" sqref="A12"/>
      <pageMargins left="0.75" right="0.75" top="1" bottom="1" header="0.5" footer="0.5"/>
      <headerFooter alignWithMargins="0"/>
    </customSheetView>
    <customSheetView guid="{D2D18BDE-D728-497F-895F-22A6779BBDBE}" state="hidden">
      <selection activeCell="A12" sqref="A12"/>
      <pageMargins left="0.75" right="0.75" top="1" bottom="1" header="0.5" footer="0.5"/>
      <headerFooter alignWithMargins="0"/>
    </customSheetView>
    <customSheetView guid="{01896566-E988-4A40-A06B-8866DAE44A82}" state="hidden">
      <selection activeCell="A12" sqref="A12"/>
      <pageMargins left="0.75" right="0.75" top="1" bottom="1" header="0.5" footer="0.5"/>
      <headerFooter alignWithMargins="0"/>
    </customSheetView>
    <customSheetView guid="{20499957-2247-4A57-BB33-1CE53706FF3E}" state="hidden">
      <selection activeCell="A12" sqref="A12"/>
      <pageMargins left="0.75" right="0.75" top="1" bottom="1" header="0.5" footer="0.5"/>
      <headerFooter alignWithMargins="0"/>
    </customSheetView>
    <customSheetView guid="{372FCA42-29A6-4AB6-8C4C-BF35A189A2DA}" state="hidden">
      <selection activeCell="A12" sqref="A12"/>
      <pageMargins left="0.75" right="0.75" top="1" bottom="1" header="0.5" footer="0.5"/>
      <headerFooter alignWithMargins="0"/>
    </customSheetView>
    <customSheetView guid="{741A923B-46F8-4C83-B631-5F158AE39697}" state="hidden">
      <selection activeCell="A12" sqref="A12"/>
      <pageMargins left="0.75" right="0.75" top="1" bottom="1" header="0.5" footer="0.5"/>
      <headerFooter alignWithMargins="0"/>
    </customSheetView>
    <customSheetView guid="{1D8CD3AA-2F72-46EA-B008-1A30308FB7B9}" state="hidden">
      <selection activeCell="A12" sqref="A12"/>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249"/>
  <sheetViews>
    <sheetView view="pageBreakPreview" zoomScale="80" zoomScaleSheetLayoutView="80" workbookViewId="0">
      <pane xSplit="4" ySplit="11" topLeftCell="E111" activePane="bottomRight" state="frozen"/>
      <selection pane="topRight" activeCell="E1" sqref="E1"/>
      <selection pane="bottomLeft" activeCell="A12" sqref="A12"/>
      <selection pane="bottomRight" activeCell="E111" sqref="E111"/>
    </sheetView>
  </sheetViews>
  <sheetFormatPr defaultColWidth="57.28515625" defaultRowHeight="15" x14ac:dyDescent="0.25"/>
  <cols>
    <col min="1" max="1" width="3.7109375" style="249" customWidth="1"/>
    <col min="2" max="2" width="5.28515625" style="249" customWidth="1"/>
    <col min="3" max="3" width="10.42578125" style="249" bestFit="1" customWidth="1"/>
    <col min="4" max="4" width="35.7109375" style="249" customWidth="1"/>
    <col min="5" max="5" width="11.85546875" style="249" customWidth="1"/>
    <col min="6" max="6" width="10.7109375" style="249" customWidth="1"/>
    <col min="7" max="7" width="25.140625" style="249" customWidth="1"/>
    <col min="8" max="8" width="23.42578125" style="249" customWidth="1"/>
    <col min="9" max="9" width="34.5703125" style="249" customWidth="1"/>
    <col min="10" max="10" width="3.7109375" style="249" customWidth="1"/>
    <col min="11" max="11" width="11.85546875" style="19" hidden="1" customWidth="1"/>
    <col min="12" max="12" width="4.85546875" style="249" customWidth="1"/>
    <col min="13" max="13" width="16.7109375" style="249" customWidth="1"/>
    <col min="14" max="14" width="14" style="249" customWidth="1"/>
    <col min="15" max="15" width="29" style="249" customWidth="1"/>
    <col min="16" max="20" width="15.140625" style="249" customWidth="1"/>
    <col min="21" max="16384" width="57.28515625" style="249"/>
  </cols>
  <sheetData>
    <row r="1" spans="1:15" s="69" customFormat="1" ht="15.75" thickBot="1" x14ac:dyDescent="0.3">
      <c r="A1" s="514"/>
      <c r="B1" s="515"/>
      <c r="C1" s="515"/>
      <c r="D1" s="515"/>
      <c r="E1" s="515"/>
      <c r="F1" s="515"/>
      <c r="G1" s="515"/>
      <c r="H1" s="515"/>
      <c r="I1" s="515"/>
      <c r="J1" s="516"/>
      <c r="K1" s="119"/>
      <c r="L1" s="393"/>
    </row>
    <row r="2" spans="1:15" s="69" customFormat="1" ht="15.75" customHeight="1" thickBot="1" x14ac:dyDescent="0.3">
      <c r="A2" s="517"/>
      <c r="B2" s="917" t="s">
        <v>1475</v>
      </c>
      <c r="C2" s="918"/>
      <c r="D2" s="918"/>
      <c r="E2" s="918"/>
      <c r="F2" s="918"/>
      <c r="G2" s="918"/>
      <c r="H2" s="918"/>
      <c r="I2" s="919"/>
      <c r="J2" s="518"/>
      <c r="K2" s="119"/>
      <c r="L2" s="393"/>
    </row>
    <row r="3" spans="1:15" s="69" customFormat="1" ht="15" customHeight="1" thickBot="1" x14ac:dyDescent="0.3">
      <c r="A3" s="517"/>
      <c r="B3" s="920" t="s">
        <v>370</v>
      </c>
      <c r="C3" s="921"/>
      <c r="D3" s="921"/>
      <c r="E3" s="921"/>
      <c r="F3" s="921"/>
      <c r="G3" s="921"/>
      <c r="H3" s="921"/>
      <c r="I3" s="922"/>
      <c r="J3" s="518"/>
      <c r="K3" s="119"/>
      <c r="L3" s="392"/>
    </row>
    <row r="4" spans="1:15" s="69" customFormat="1" ht="19.5" thickBot="1" x14ac:dyDescent="0.35">
      <c r="A4" s="517"/>
      <c r="B4" s="519"/>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519"/>
      <c r="C7" s="519"/>
      <c r="D7" s="519"/>
      <c r="E7" s="519"/>
      <c r="F7" s="519"/>
      <c r="G7" s="519"/>
      <c r="H7" s="519"/>
      <c r="I7" s="519"/>
      <c r="J7" s="518"/>
      <c r="K7" s="119"/>
    </row>
    <row r="8" spans="1:15" s="69" customFormat="1" x14ac:dyDescent="0.25">
      <c r="A8" s="517"/>
      <c r="B8" s="911"/>
      <c r="C8" s="912"/>
      <c r="D8" s="915">
        <f>D165</f>
        <v>2.547945205479452</v>
      </c>
      <c r="E8" s="519"/>
      <c r="F8" s="911"/>
      <c r="G8" s="912"/>
      <c r="H8" s="916">
        <f>D168</f>
        <v>0</v>
      </c>
      <c r="I8" s="519"/>
      <c r="J8" s="518"/>
      <c r="K8" s="119"/>
    </row>
    <row r="9" spans="1:15" s="69" customFormat="1" ht="17.25" customHeight="1" thickBot="1" x14ac:dyDescent="0.3">
      <c r="A9" s="517"/>
      <c r="B9" s="913"/>
      <c r="C9" s="914"/>
      <c r="D9" s="915"/>
      <c r="E9" s="519"/>
      <c r="F9" s="913"/>
      <c r="G9" s="914"/>
      <c r="H9" s="916"/>
      <c r="I9" s="527" t="s">
        <v>1477</v>
      </c>
      <c r="J9" s="518"/>
      <c r="K9" s="119"/>
    </row>
    <row r="10" spans="1:15" s="69" customFormat="1" ht="18.75" x14ac:dyDescent="0.3">
      <c r="A10" s="517"/>
      <c r="B10" s="519"/>
      <c r="C10" s="520"/>
      <c r="D10" s="519"/>
      <c r="E10" s="519"/>
      <c r="F10" s="519"/>
      <c r="G10" s="519"/>
      <c r="H10" s="519"/>
      <c r="I10" s="519"/>
      <c r="J10" s="518"/>
      <c r="K10" s="119"/>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M11" s="494" t="s">
        <v>4877</v>
      </c>
      <c r="N11" s="494" t="s">
        <v>4878</v>
      </c>
      <c r="O11" s="494" t="s">
        <v>4879</v>
      </c>
    </row>
    <row r="12" spans="1:15" ht="23.1" customHeight="1" x14ac:dyDescent="0.25">
      <c r="A12" s="531"/>
      <c r="B12" s="532" t="s">
        <v>2163</v>
      </c>
      <c r="C12" s="533"/>
      <c r="D12" s="533"/>
      <c r="E12" s="533"/>
      <c r="F12" s="533"/>
      <c r="G12" s="533"/>
      <c r="H12" s="533"/>
      <c r="I12" s="534"/>
      <c r="J12" s="535"/>
    </row>
    <row r="13" spans="1:15" s="69" customFormat="1" ht="60" x14ac:dyDescent="0.25">
      <c r="A13" s="517"/>
      <c r="B13" s="536">
        <v>1</v>
      </c>
      <c r="C13" s="537"/>
      <c r="D13" s="382" t="s">
        <v>3735</v>
      </c>
      <c r="E13" s="112" t="s">
        <v>30</v>
      </c>
      <c r="F13" s="762">
        <f>IF(E13="yes",3,IF(E13="Partial",2,IF(E13="No",1,IF(E13="N/A","",IF(E13="","")))))</f>
        <v>2</v>
      </c>
      <c r="G13" s="89" t="s">
        <v>5167</v>
      </c>
      <c r="H13" s="382" t="s">
        <v>2057</v>
      </c>
      <c r="I13" s="382" t="s">
        <v>3401</v>
      </c>
      <c r="J13" s="518"/>
      <c r="K13" s="119">
        <f t="shared" ref="K13:K29" si="0">IF(E13="",1,0)</f>
        <v>0</v>
      </c>
      <c r="L13" s="430"/>
      <c r="M13" s="513"/>
      <c r="N13" s="513"/>
      <c r="O13" s="513"/>
    </row>
    <row r="14" spans="1:15" s="69" customFormat="1" ht="60" x14ac:dyDescent="0.25">
      <c r="A14" s="517"/>
      <c r="B14" s="536">
        <v>2</v>
      </c>
      <c r="C14" s="537"/>
      <c r="D14" s="382" t="s">
        <v>3000</v>
      </c>
      <c r="E14" s="112" t="s">
        <v>30</v>
      </c>
      <c r="F14" s="762">
        <f t="shared" ref="F14:F89" si="1">IF(E14="yes",3,IF(E14="Partial",2,IF(E14="No",1,IF(E14="N/A","",IF(E14="","")))))</f>
        <v>2</v>
      </c>
      <c r="G14" s="89" t="s">
        <v>5168</v>
      </c>
      <c r="H14" s="382" t="s">
        <v>2833</v>
      </c>
      <c r="I14" s="382" t="s">
        <v>2999</v>
      </c>
      <c r="J14" s="518"/>
      <c r="K14" s="119">
        <f t="shared" si="0"/>
        <v>0</v>
      </c>
      <c r="L14" s="431"/>
      <c r="M14" s="513"/>
      <c r="N14" s="513"/>
      <c r="O14" s="513"/>
    </row>
    <row r="15" spans="1:15" s="69" customFormat="1" ht="101.25" customHeight="1" x14ac:dyDescent="0.25">
      <c r="A15" s="517"/>
      <c r="B15" s="536">
        <v>3</v>
      </c>
      <c r="C15" s="537"/>
      <c r="D15" s="382" t="s">
        <v>3583</v>
      </c>
      <c r="E15" s="112" t="s">
        <v>31</v>
      </c>
      <c r="F15" s="762">
        <f t="shared" si="1"/>
        <v>1</v>
      </c>
      <c r="G15" s="89"/>
      <c r="H15" s="382" t="s">
        <v>3402</v>
      </c>
      <c r="I15" s="382" t="s">
        <v>4502</v>
      </c>
      <c r="J15" s="518"/>
      <c r="K15" s="119">
        <f t="shared" si="0"/>
        <v>0</v>
      </c>
      <c r="L15" s="431"/>
      <c r="M15" s="513"/>
      <c r="N15" s="513"/>
      <c r="O15" s="513"/>
    </row>
    <row r="16" spans="1:15" s="69" customFormat="1" ht="60" x14ac:dyDescent="0.25">
      <c r="A16" s="517"/>
      <c r="B16" s="536">
        <v>4</v>
      </c>
      <c r="C16" s="537"/>
      <c r="D16" s="382" t="s">
        <v>4173</v>
      </c>
      <c r="E16" s="112" t="s">
        <v>31</v>
      </c>
      <c r="F16" s="762">
        <f t="shared" si="1"/>
        <v>1</v>
      </c>
      <c r="G16" s="89"/>
      <c r="H16" s="382" t="s">
        <v>3550</v>
      </c>
      <c r="I16" s="382" t="s">
        <v>3001</v>
      </c>
      <c r="J16" s="518"/>
      <c r="K16" s="119">
        <f t="shared" si="0"/>
        <v>0</v>
      </c>
      <c r="L16" s="431"/>
      <c r="M16" s="513"/>
      <c r="N16" s="513"/>
      <c r="O16" s="513"/>
    </row>
    <row r="17" spans="1:15" s="69" customFormat="1" ht="60" x14ac:dyDescent="0.25">
      <c r="A17" s="517"/>
      <c r="B17" s="536">
        <v>5</v>
      </c>
      <c r="C17" s="537"/>
      <c r="D17" s="382" t="s">
        <v>3175</v>
      </c>
      <c r="E17" s="112" t="s">
        <v>31</v>
      </c>
      <c r="F17" s="762">
        <f t="shared" si="1"/>
        <v>1</v>
      </c>
      <c r="G17" s="89"/>
      <c r="H17" s="382" t="s">
        <v>4174</v>
      </c>
      <c r="I17" s="382" t="s">
        <v>4175</v>
      </c>
      <c r="J17" s="518"/>
      <c r="K17" s="119">
        <f t="shared" si="0"/>
        <v>0</v>
      </c>
      <c r="L17" s="431"/>
      <c r="M17" s="513"/>
      <c r="N17" s="513"/>
      <c r="O17" s="513"/>
    </row>
    <row r="18" spans="1:15" s="69" customFormat="1" ht="60" x14ac:dyDescent="0.25">
      <c r="A18" s="517"/>
      <c r="B18" s="536">
        <v>6</v>
      </c>
      <c r="C18" s="537"/>
      <c r="D18" s="382" t="s">
        <v>3403</v>
      </c>
      <c r="E18" s="112" t="s">
        <v>29</v>
      </c>
      <c r="F18" s="762">
        <f t="shared" si="1"/>
        <v>3</v>
      </c>
      <c r="G18" s="89"/>
      <c r="H18" s="382" t="s">
        <v>4176</v>
      </c>
      <c r="I18" s="382" t="s">
        <v>3404</v>
      </c>
      <c r="J18" s="518"/>
      <c r="K18" s="119">
        <f t="shared" si="0"/>
        <v>0</v>
      </c>
      <c r="L18" s="431"/>
      <c r="M18" s="513"/>
      <c r="N18" s="513"/>
      <c r="O18" s="513"/>
    </row>
    <row r="19" spans="1:15" s="250" customFormat="1" ht="75" x14ac:dyDescent="0.25">
      <c r="A19" s="531"/>
      <c r="B19" s="536">
        <v>7</v>
      </c>
      <c r="C19" s="538"/>
      <c r="D19" s="382" t="s">
        <v>2062</v>
      </c>
      <c r="E19" s="112" t="s">
        <v>30</v>
      </c>
      <c r="F19" s="762">
        <f t="shared" si="1"/>
        <v>2</v>
      </c>
      <c r="G19" s="89" t="s">
        <v>5169</v>
      </c>
      <c r="H19" s="381" t="s">
        <v>2063</v>
      </c>
      <c r="I19" s="382" t="s">
        <v>2064</v>
      </c>
      <c r="J19" s="535"/>
      <c r="K19" s="119">
        <f t="shared" si="0"/>
        <v>0</v>
      </c>
      <c r="L19" s="432"/>
      <c r="M19" s="502"/>
      <c r="N19" s="502"/>
      <c r="O19" s="502"/>
    </row>
    <row r="20" spans="1:15" s="250" customFormat="1" ht="75" x14ac:dyDescent="0.25">
      <c r="A20" s="531"/>
      <c r="B20" s="536">
        <v>8</v>
      </c>
      <c r="C20" s="538"/>
      <c r="D20" s="382" t="s">
        <v>4177</v>
      </c>
      <c r="E20" s="112" t="s">
        <v>31</v>
      </c>
      <c r="F20" s="762">
        <f t="shared" si="1"/>
        <v>1</v>
      </c>
      <c r="G20" s="89"/>
      <c r="H20" s="381" t="s">
        <v>4178</v>
      </c>
      <c r="I20" s="382" t="s">
        <v>4179</v>
      </c>
      <c r="J20" s="535"/>
      <c r="K20" s="119">
        <f t="shared" si="0"/>
        <v>0</v>
      </c>
      <c r="L20" s="432"/>
      <c r="M20" s="502"/>
      <c r="N20" s="502"/>
      <c r="O20" s="502"/>
    </row>
    <row r="21" spans="1:15" ht="105" x14ac:dyDescent="0.25">
      <c r="A21" s="531"/>
      <c r="B21" s="536">
        <v>9</v>
      </c>
      <c r="C21" s="539"/>
      <c r="D21" s="540" t="s">
        <v>3405</v>
      </c>
      <c r="E21" s="112" t="s">
        <v>30</v>
      </c>
      <c r="F21" s="762">
        <f t="shared" si="1"/>
        <v>2</v>
      </c>
      <c r="G21" s="89" t="s">
        <v>5170</v>
      </c>
      <c r="H21" s="540" t="s">
        <v>3406</v>
      </c>
      <c r="I21" s="541" t="s">
        <v>3407</v>
      </c>
      <c r="J21" s="535"/>
      <c r="K21" s="119">
        <f t="shared" si="0"/>
        <v>0</v>
      </c>
      <c r="L21" s="433"/>
      <c r="M21" s="502"/>
      <c r="N21" s="502"/>
      <c r="O21" s="502"/>
    </row>
    <row r="22" spans="1:15" s="250" customFormat="1" ht="60" x14ac:dyDescent="0.25">
      <c r="A22" s="531"/>
      <c r="B22" s="536">
        <v>10</v>
      </c>
      <c r="C22" s="538"/>
      <c r="D22" s="382" t="s">
        <v>3408</v>
      </c>
      <c r="E22" s="112" t="s">
        <v>29</v>
      </c>
      <c r="F22" s="762">
        <f t="shared" si="1"/>
        <v>3</v>
      </c>
      <c r="G22" s="89"/>
      <c r="H22" s="381" t="s">
        <v>4180</v>
      </c>
      <c r="I22" s="382" t="s">
        <v>3022</v>
      </c>
      <c r="J22" s="535"/>
      <c r="K22" s="119">
        <f t="shared" si="0"/>
        <v>0</v>
      </c>
      <c r="L22" s="432"/>
      <c r="M22" s="502"/>
      <c r="N22" s="502"/>
      <c r="O22" s="502"/>
    </row>
    <row r="23" spans="1:15" s="69" customFormat="1" ht="135" x14ac:dyDescent="0.25">
      <c r="A23" s="517"/>
      <c r="B23" s="536">
        <v>11</v>
      </c>
      <c r="C23" s="537"/>
      <c r="D23" s="382" t="s">
        <v>3409</v>
      </c>
      <c r="E23" s="112" t="s">
        <v>31</v>
      </c>
      <c r="F23" s="762">
        <f t="shared" si="1"/>
        <v>1</v>
      </c>
      <c r="G23" s="89"/>
      <c r="H23" s="382" t="s">
        <v>3410</v>
      </c>
      <c r="I23" s="382" t="s">
        <v>3411</v>
      </c>
      <c r="J23" s="518"/>
      <c r="K23" s="119">
        <f t="shared" si="0"/>
        <v>0</v>
      </c>
      <c r="L23" s="430"/>
      <c r="M23" s="513"/>
      <c r="N23" s="513"/>
      <c r="O23" s="513"/>
    </row>
    <row r="24" spans="1:15" s="69" customFormat="1" ht="90" x14ac:dyDescent="0.25">
      <c r="A24" s="517"/>
      <c r="B24" s="536">
        <v>12</v>
      </c>
      <c r="C24" s="537"/>
      <c r="D24" s="382" t="s">
        <v>4503</v>
      </c>
      <c r="E24" s="112" t="s">
        <v>29</v>
      </c>
      <c r="F24" s="762">
        <f t="shared" si="1"/>
        <v>3</v>
      </c>
      <c r="G24" s="89"/>
      <c r="H24" s="542" t="s">
        <v>2058</v>
      </c>
      <c r="I24" s="382" t="s">
        <v>2059</v>
      </c>
      <c r="J24" s="518"/>
      <c r="K24" s="119">
        <f t="shared" si="0"/>
        <v>0</v>
      </c>
      <c r="L24" s="430"/>
      <c r="M24" s="513"/>
      <c r="N24" s="513"/>
      <c r="O24" s="513"/>
    </row>
    <row r="25" spans="1:15" s="69" customFormat="1" ht="60" x14ac:dyDescent="0.25">
      <c r="A25" s="517"/>
      <c r="B25" s="536">
        <v>13</v>
      </c>
      <c r="C25" s="537"/>
      <c r="D25" s="543" t="s">
        <v>4181</v>
      </c>
      <c r="E25" s="112" t="s">
        <v>30</v>
      </c>
      <c r="F25" s="762">
        <f t="shared" si="1"/>
        <v>2</v>
      </c>
      <c r="G25" s="89"/>
      <c r="H25" s="544" t="s">
        <v>3579</v>
      </c>
      <c r="I25" s="543" t="s">
        <v>3580</v>
      </c>
      <c r="J25" s="518"/>
      <c r="K25" s="119">
        <f t="shared" si="0"/>
        <v>0</v>
      </c>
      <c r="L25" s="430"/>
      <c r="M25" s="513"/>
      <c r="N25" s="513"/>
      <c r="O25" s="513"/>
    </row>
    <row r="26" spans="1:15" s="250" customFormat="1" ht="120" x14ac:dyDescent="0.25">
      <c r="A26" s="531"/>
      <c r="B26" s="536">
        <v>14</v>
      </c>
      <c r="C26" s="379"/>
      <c r="D26" s="545" t="s">
        <v>3582</v>
      </c>
      <c r="E26" s="112" t="s">
        <v>29</v>
      </c>
      <c r="F26" s="762">
        <f t="shared" si="1"/>
        <v>3</v>
      </c>
      <c r="G26" s="89"/>
      <c r="H26" s="545" t="s">
        <v>4182</v>
      </c>
      <c r="I26" s="545" t="s">
        <v>3581</v>
      </c>
      <c r="J26" s="535"/>
      <c r="K26" s="119">
        <f t="shared" si="0"/>
        <v>0</v>
      </c>
      <c r="L26" s="432"/>
      <c r="M26" s="502"/>
      <c r="N26" s="502"/>
      <c r="O26" s="502"/>
    </row>
    <row r="27" spans="1:15" s="69" customFormat="1" ht="150" x14ac:dyDescent="0.25">
      <c r="A27" s="517"/>
      <c r="B27" s="536">
        <v>15</v>
      </c>
      <c r="C27" s="537"/>
      <c r="D27" s="543" t="s">
        <v>4504</v>
      </c>
      <c r="E27" s="112" t="s">
        <v>29</v>
      </c>
      <c r="F27" s="762">
        <f t="shared" si="1"/>
        <v>3</v>
      </c>
      <c r="G27" s="89"/>
      <c r="H27" s="544" t="s">
        <v>3578</v>
      </c>
      <c r="I27" s="543" t="s">
        <v>3736</v>
      </c>
      <c r="J27" s="518"/>
      <c r="K27" s="119">
        <f t="shared" si="0"/>
        <v>0</v>
      </c>
      <c r="L27" s="430"/>
      <c r="M27" s="513"/>
      <c r="N27" s="513"/>
      <c r="O27" s="513"/>
    </row>
    <row r="28" spans="1:15" ht="67.5" customHeight="1" x14ac:dyDescent="0.25">
      <c r="A28" s="531"/>
      <c r="B28" s="536">
        <v>16</v>
      </c>
      <c r="C28" s="539"/>
      <c r="D28" s="546" t="s">
        <v>3412</v>
      </c>
      <c r="E28" s="112" t="s">
        <v>31</v>
      </c>
      <c r="F28" s="762">
        <f t="shared" si="1"/>
        <v>1</v>
      </c>
      <c r="G28" s="89"/>
      <c r="H28" s="546" t="s">
        <v>2060</v>
      </c>
      <c r="I28" s="546" t="s">
        <v>2061</v>
      </c>
      <c r="J28" s="535"/>
      <c r="K28" s="119">
        <f t="shared" si="0"/>
        <v>0</v>
      </c>
      <c r="L28" s="434"/>
      <c r="M28" s="502"/>
      <c r="N28" s="502"/>
      <c r="O28" s="502"/>
    </row>
    <row r="29" spans="1:15" s="250" customFormat="1" ht="255" x14ac:dyDescent="0.25">
      <c r="A29" s="531"/>
      <c r="B29" s="536">
        <v>17</v>
      </c>
      <c r="C29" s="379" t="s">
        <v>3002</v>
      </c>
      <c r="D29" s="382" t="s">
        <v>4064</v>
      </c>
      <c r="E29" s="112" t="s">
        <v>29</v>
      </c>
      <c r="F29" s="762">
        <f t="shared" si="1"/>
        <v>3</v>
      </c>
      <c r="G29" s="89"/>
      <c r="H29" s="381" t="s">
        <v>3413</v>
      </c>
      <c r="I29" s="382" t="s">
        <v>3003</v>
      </c>
      <c r="J29" s="535"/>
      <c r="K29" s="119">
        <f t="shared" si="0"/>
        <v>0</v>
      </c>
      <c r="L29" s="432"/>
      <c r="M29" s="502"/>
      <c r="N29" s="502"/>
      <c r="O29" s="502"/>
    </row>
    <row r="30" spans="1:15" ht="23.1" customHeight="1" x14ac:dyDescent="0.25">
      <c r="A30" s="531"/>
      <c r="B30" s="532" t="s">
        <v>4839</v>
      </c>
      <c r="C30" s="533"/>
      <c r="D30" s="533"/>
      <c r="E30" s="512"/>
      <c r="F30" s="533"/>
      <c r="G30" s="512"/>
      <c r="H30" s="533"/>
      <c r="I30" s="534"/>
      <c r="J30" s="535"/>
      <c r="K30" s="119"/>
      <c r="L30" s="433"/>
      <c r="M30" s="502"/>
      <c r="N30" s="502"/>
      <c r="O30" s="502"/>
    </row>
    <row r="31" spans="1:15" s="250" customFormat="1" ht="390" customHeight="1" x14ac:dyDescent="0.25">
      <c r="A31" s="531"/>
      <c r="B31" s="547">
        <v>18</v>
      </c>
      <c r="C31" s="548"/>
      <c r="D31" s="543" t="s">
        <v>3414</v>
      </c>
      <c r="E31" s="112" t="s">
        <v>30</v>
      </c>
      <c r="F31" s="762">
        <f t="shared" si="1"/>
        <v>2</v>
      </c>
      <c r="G31" s="89" t="s">
        <v>5204</v>
      </c>
      <c r="H31" s="549" t="s">
        <v>3415</v>
      </c>
      <c r="I31" s="546" t="s">
        <v>3416</v>
      </c>
      <c r="J31" s="535"/>
      <c r="K31" s="119">
        <f t="shared" ref="K31:K53" si="2">IF(E31="",1,0)</f>
        <v>0</v>
      </c>
      <c r="L31" s="435"/>
      <c r="M31" s="502"/>
      <c r="N31" s="502"/>
      <c r="O31" s="502"/>
    </row>
    <row r="32" spans="1:15" s="250" customFormat="1" ht="105" x14ac:dyDescent="0.25">
      <c r="A32" s="531"/>
      <c r="B32" s="550">
        <v>19</v>
      </c>
      <c r="C32" s="548"/>
      <c r="D32" s="551" t="s">
        <v>3417</v>
      </c>
      <c r="E32" s="112" t="s">
        <v>31</v>
      </c>
      <c r="F32" s="762">
        <f t="shared" si="1"/>
        <v>1</v>
      </c>
      <c r="G32" s="89"/>
      <c r="H32" s="381" t="s">
        <v>2164</v>
      </c>
      <c r="I32" s="382" t="s">
        <v>3418</v>
      </c>
      <c r="J32" s="535"/>
      <c r="K32" s="119">
        <f t="shared" si="2"/>
        <v>0</v>
      </c>
      <c r="L32" s="432"/>
      <c r="M32" s="502"/>
      <c r="N32" s="502"/>
      <c r="O32" s="502"/>
    </row>
    <row r="33" spans="1:15" s="250" customFormat="1" ht="165" x14ac:dyDescent="0.25">
      <c r="A33" s="531"/>
      <c r="B33" s="547">
        <v>20</v>
      </c>
      <c r="C33" s="538"/>
      <c r="D33" s="551" t="s">
        <v>3419</v>
      </c>
      <c r="E33" s="112" t="s">
        <v>29</v>
      </c>
      <c r="F33" s="762">
        <f t="shared" si="1"/>
        <v>3</v>
      </c>
      <c r="G33" s="89"/>
      <c r="H33" s="381" t="s">
        <v>2165</v>
      </c>
      <c r="I33" s="382" t="s">
        <v>2065</v>
      </c>
      <c r="J33" s="535"/>
      <c r="K33" s="119">
        <f t="shared" si="2"/>
        <v>0</v>
      </c>
      <c r="L33" s="432"/>
      <c r="M33" s="502"/>
      <c r="N33" s="502"/>
      <c r="O33" s="502"/>
    </row>
    <row r="34" spans="1:15" s="250" customFormat="1" ht="105" x14ac:dyDescent="0.25">
      <c r="A34" s="531"/>
      <c r="B34" s="550">
        <v>21</v>
      </c>
      <c r="C34" s="548"/>
      <c r="D34" s="551" t="s">
        <v>2066</v>
      </c>
      <c r="E34" s="112" t="s">
        <v>29</v>
      </c>
      <c r="F34" s="762">
        <f t="shared" si="1"/>
        <v>3</v>
      </c>
      <c r="G34" s="89"/>
      <c r="H34" s="381" t="s">
        <v>2166</v>
      </c>
      <c r="I34" s="382" t="s">
        <v>4185</v>
      </c>
      <c r="J34" s="535"/>
      <c r="K34" s="119">
        <f t="shared" si="2"/>
        <v>0</v>
      </c>
      <c r="L34" s="432"/>
      <c r="M34" s="502"/>
      <c r="N34" s="502"/>
      <c r="O34" s="502"/>
    </row>
    <row r="35" spans="1:15" s="69" customFormat="1" ht="105" x14ac:dyDescent="0.25">
      <c r="A35" s="517"/>
      <c r="B35" s="547">
        <v>22</v>
      </c>
      <c r="C35" s="537"/>
      <c r="D35" s="546" t="s">
        <v>3420</v>
      </c>
      <c r="E35" s="112" t="s">
        <v>31</v>
      </c>
      <c r="F35" s="762">
        <f t="shared" si="1"/>
        <v>1</v>
      </c>
      <c r="G35" s="89"/>
      <c r="H35" s="544" t="s">
        <v>4186</v>
      </c>
      <c r="I35" s="546" t="s">
        <v>4187</v>
      </c>
      <c r="J35" s="518"/>
      <c r="K35" s="119">
        <f t="shared" si="2"/>
        <v>0</v>
      </c>
      <c r="L35" s="430"/>
      <c r="M35" s="513"/>
      <c r="N35" s="513"/>
      <c r="O35" s="513"/>
    </row>
    <row r="36" spans="1:15" s="69" customFormat="1" ht="150" x14ac:dyDescent="0.25">
      <c r="A36" s="517"/>
      <c r="B36" s="550">
        <v>23</v>
      </c>
      <c r="C36" s="537"/>
      <c r="D36" s="551" t="s">
        <v>3737</v>
      </c>
      <c r="E36" s="112" t="s">
        <v>31</v>
      </c>
      <c r="F36" s="762">
        <f t="shared" si="1"/>
        <v>1</v>
      </c>
      <c r="G36" s="89"/>
      <c r="H36" s="546" t="s">
        <v>2069</v>
      </c>
      <c r="I36" s="546" t="s">
        <v>3004</v>
      </c>
      <c r="J36" s="518"/>
      <c r="K36" s="119">
        <f t="shared" si="2"/>
        <v>0</v>
      </c>
      <c r="L36" s="430"/>
      <c r="M36" s="513"/>
      <c r="N36" s="513"/>
      <c r="O36" s="513"/>
    </row>
    <row r="37" spans="1:15" s="69" customFormat="1" ht="135" x14ac:dyDescent="0.25">
      <c r="A37" s="517"/>
      <c r="B37" s="547">
        <v>24</v>
      </c>
      <c r="C37" s="546" t="s">
        <v>4827</v>
      </c>
      <c r="D37" s="551" t="s">
        <v>4854</v>
      </c>
      <c r="E37" s="112" t="s">
        <v>31</v>
      </c>
      <c r="F37" s="762">
        <f t="shared" si="1"/>
        <v>1</v>
      </c>
      <c r="G37" s="814"/>
      <c r="H37" s="546" t="s">
        <v>4855</v>
      </c>
      <c r="I37" s="546" t="s">
        <v>4856</v>
      </c>
      <c r="J37" s="518"/>
      <c r="K37" s="119">
        <f t="shared" si="2"/>
        <v>0</v>
      </c>
      <c r="L37" s="430"/>
      <c r="M37" s="513"/>
      <c r="N37" s="513"/>
      <c r="O37" s="513"/>
    </row>
    <row r="38" spans="1:15" s="69" customFormat="1" ht="198" customHeight="1" x14ac:dyDescent="0.25">
      <c r="A38" s="517"/>
      <c r="B38" s="550">
        <v>25</v>
      </c>
      <c r="C38" s="546" t="s">
        <v>4828</v>
      </c>
      <c r="D38" s="551" t="s">
        <v>4857</v>
      </c>
      <c r="E38" s="112" t="s">
        <v>31</v>
      </c>
      <c r="F38" s="762">
        <f t="shared" si="1"/>
        <v>1</v>
      </c>
      <c r="G38" s="814"/>
      <c r="H38" s="546" t="s">
        <v>4843</v>
      </c>
      <c r="I38" s="551" t="s">
        <v>4858</v>
      </c>
      <c r="J38" s="518"/>
      <c r="K38" s="119">
        <f t="shared" si="2"/>
        <v>0</v>
      </c>
      <c r="L38" s="430"/>
      <c r="M38" s="513"/>
      <c r="N38" s="513"/>
      <c r="O38" s="513"/>
    </row>
    <row r="39" spans="1:15" s="69" customFormat="1" ht="135" x14ac:dyDescent="0.25">
      <c r="A39" s="517"/>
      <c r="B39" s="547">
        <v>26</v>
      </c>
      <c r="C39" s="546" t="s">
        <v>4829</v>
      </c>
      <c r="D39" s="551" t="s">
        <v>4859</v>
      </c>
      <c r="E39" s="112" t="s">
        <v>30</v>
      </c>
      <c r="F39" s="762">
        <f t="shared" si="1"/>
        <v>2</v>
      </c>
      <c r="G39" s="89"/>
      <c r="H39" s="546" t="s">
        <v>4840</v>
      </c>
      <c r="I39" s="546" t="s">
        <v>4844</v>
      </c>
      <c r="J39" s="518"/>
      <c r="K39" s="119">
        <f t="shared" si="2"/>
        <v>0</v>
      </c>
      <c r="L39" s="430"/>
      <c r="M39" s="513"/>
      <c r="N39" s="513"/>
      <c r="O39" s="513"/>
    </row>
    <row r="40" spans="1:15" s="69" customFormat="1" ht="150" x14ac:dyDescent="0.25">
      <c r="A40" s="517"/>
      <c r="B40" s="550">
        <v>27</v>
      </c>
      <c r="C40" s="546" t="s">
        <v>4829</v>
      </c>
      <c r="D40" s="551" t="s">
        <v>4968</v>
      </c>
      <c r="E40" s="112" t="s">
        <v>30</v>
      </c>
      <c r="F40" s="762">
        <f t="shared" si="1"/>
        <v>2</v>
      </c>
      <c r="G40" s="89" t="s">
        <v>5205</v>
      </c>
      <c r="H40" s="546" t="s">
        <v>4845</v>
      </c>
      <c r="I40" s="546" t="s">
        <v>4846</v>
      </c>
      <c r="J40" s="518"/>
      <c r="K40" s="119">
        <f t="shared" si="2"/>
        <v>0</v>
      </c>
      <c r="L40" s="430"/>
      <c r="M40" s="513"/>
      <c r="N40" s="513"/>
      <c r="O40" s="513"/>
    </row>
    <row r="41" spans="1:15" s="69" customFormat="1" ht="120" x14ac:dyDescent="0.25">
      <c r="A41" s="517"/>
      <c r="B41" s="550">
        <v>28</v>
      </c>
      <c r="C41" s="546" t="s">
        <v>4829</v>
      </c>
      <c r="D41" s="551" t="s">
        <v>4969</v>
      </c>
      <c r="E41" s="112" t="s">
        <v>4</v>
      </c>
      <c r="F41" s="762" t="str">
        <f t="shared" si="1"/>
        <v/>
      </c>
      <c r="G41" s="89"/>
      <c r="H41" s="546" t="s">
        <v>4845</v>
      </c>
      <c r="I41" s="546" t="s">
        <v>4846</v>
      </c>
      <c r="J41" s="518"/>
      <c r="K41" s="119">
        <f t="shared" si="2"/>
        <v>0</v>
      </c>
      <c r="L41" s="430"/>
      <c r="M41" s="513"/>
      <c r="N41" s="513"/>
      <c r="O41" s="513"/>
    </row>
    <row r="42" spans="1:15" s="69" customFormat="1" ht="137.25" customHeight="1" x14ac:dyDescent="0.25">
      <c r="A42" s="517"/>
      <c r="B42" s="550">
        <v>29</v>
      </c>
      <c r="C42" s="546" t="s">
        <v>4829</v>
      </c>
      <c r="D42" s="551" t="s">
        <v>4970</v>
      </c>
      <c r="E42" s="112" t="s">
        <v>4</v>
      </c>
      <c r="F42" s="762" t="str">
        <f t="shared" si="1"/>
        <v/>
      </c>
      <c r="G42" s="89"/>
      <c r="H42" s="546" t="s">
        <v>4845</v>
      </c>
      <c r="I42" s="546" t="s">
        <v>4846</v>
      </c>
      <c r="J42" s="518"/>
      <c r="K42" s="119">
        <f t="shared" si="2"/>
        <v>0</v>
      </c>
      <c r="L42" s="430"/>
      <c r="M42" s="513"/>
      <c r="N42" s="513"/>
      <c r="O42" s="513"/>
    </row>
    <row r="43" spans="1:15" s="69" customFormat="1" ht="150" x14ac:dyDescent="0.25">
      <c r="A43" s="517"/>
      <c r="B43" s="547">
        <v>30</v>
      </c>
      <c r="C43" s="546" t="s">
        <v>4835</v>
      </c>
      <c r="D43" s="382" t="s">
        <v>4971</v>
      </c>
      <c r="E43" s="112" t="s">
        <v>29</v>
      </c>
      <c r="F43" s="762">
        <f t="shared" si="1"/>
        <v>3</v>
      </c>
      <c r="G43" s="89"/>
      <c r="H43" s="546" t="s">
        <v>4860</v>
      </c>
      <c r="I43" s="546" t="s">
        <v>4841</v>
      </c>
      <c r="J43" s="518"/>
      <c r="K43" s="119">
        <f t="shared" si="2"/>
        <v>0</v>
      </c>
      <c r="L43" s="430"/>
      <c r="M43" s="513"/>
      <c r="N43" s="513"/>
      <c r="O43" s="513"/>
    </row>
    <row r="44" spans="1:15" s="69" customFormat="1" ht="90" x14ac:dyDescent="0.25">
      <c r="A44" s="517"/>
      <c r="B44" s="550">
        <v>31</v>
      </c>
      <c r="C44" s="546" t="s">
        <v>4834</v>
      </c>
      <c r="D44" s="551" t="s">
        <v>4972</v>
      </c>
      <c r="E44" s="112" t="s">
        <v>4</v>
      </c>
      <c r="F44" s="762" t="str">
        <f t="shared" si="1"/>
        <v/>
      </c>
      <c r="G44" s="89"/>
      <c r="H44" s="546" t="s">
        <v>4861</v>
      </c>
      <c r="I44" s="546" t="s">
        <v>4862</v>
      </c>
      <c r="J44" s="518"/>
      <c r="K44" s="119">
        <f t="shared" si="2"/>
        <v>0</v>
      </c>
      <c r="L44" s="430"/>
      <c r="M44" s="513"/>
      <c r="N44" s="513"/>
      <c r="O44" s="513"/>
    </row>
    <row r="45" spans="1:15" s="69" customFormat="1" ht="90" x14ac:dyDescent="0.25">
      <c r="A45" s="517"/>
      <c r="B45" s="550">
        <v>32</v>
      </c>
      <c r="C45" s="546" t="s">
        <v>4834</v>
      </c>
      <c r="D45" s="551" t="s">
        <v>4973</v>
      </c>
      <c r="E45" s="112" t="s">
        <v>4</v>
      </c>
      <c r="F45" s="762" t="str">
        <f t="shared" si="1"/>
        <v/>
      </c>
      <c r="G45" s="89"/>
      <c r="H45" s="546" t="s">
        <v>4861</v>
      </c>
      <c r="I45" s="546" t="s">
        <v>4862</v>
      </c>
      <c r="J45" s="518"/>
      <c r="K45" s="119">
        <f t="shared" si="2"/>
        <v>0</v>
      </c>
      <c r="L45" s="430"/>
      <c r="M45" s="513"/>
      <c r="N45" s="513"/>
      <c r="O45" s="513"/>
    </row>
    <row r="46" spans="1:15" s="69" customFormat="1" ht="90" x14ac:dyDescent="0.25">
      <c r="A46" s="517"/>
      <c r="B46" s="550">
        <v>33</v>
      </c>
      <c r="C46" s="546" t="s">
        <v>4834</v>
      </c>
      <c r="D46" s="551" t="s">
        <v>4974</v>
      </c>
      <c r="E46" s="112" t="s">
        <v>4</v>
      </c>
      <c r="F46" s="762" t="str">
        <f t="shared" si="1"/>
        <v/>
      </c>
      <c r="G46" s="89"/>
      <c r="H46" s="546" t="s">
        <v>4861</v>
      </c>
      <c r="I46" s="546" t="s">
        <v>4862</v>
      </c>
      <c r="J46" s="518"/>
      <c r="K46" s="119">
        <f t="shared" si="2"/>
        <v>0</v>
      </c>
      <c r="L46" s="430"/>
      <c r="M46" s="513"/>
      <c r="N46" s="513"/>
      <c r="O46" s="513"/>
    </row>
    <row r="47" spans="1:15" s="69" customFormat="1" ht="90" x14ac:dyDescent="0.25">
      <c r="A47" s="517"/>
      <c r="B47" s="550">
        <v>34</v>
      </c>
      <c r="C47" s="546" t="s">
        <v>4834</v>
      </c>
      <c r="D47" s="551" t="s">
        <v>4975</v>
      </c>
      <c r="E47" s="112" t="s">
        <v>4</v>
      </c>
      <c r="F47" s="762" t="str">
        <f t="shared" si="1"/>
        <v/>
      </c>
      <c r="G47" s="89"/>
      <c r="H47" s="546" t="s">
        <v>4861</v>
      </c>
      <c r="I47" s="546" t="s">
        <v>4862</v>
      </c>
      <c r="J47" s="518"/>
      <c r="K47" s="119">
        <f t="shared" si="2"/>
        <v>0</v>
      </c>
      <c r="L47" s="430"/>
      <c r="M47" s="513"/>
      <c r="N47" s="513"/>
      <c r="O47" s="513"/>
    </row>
    <row r="48" spans="1:15" s="69" customFormat="1" ht="105" x14ac:dyDescent="0.25">
      <c r="A48" s="517"/>
      <c r="B48" s="550">
        <v>35</v>
      </c>
      <c r="C48" s="546" t="s">
        <v>4834</v>
      </c>
      <c r="D48" s="551" t="s">
        <v>4976</v>
      </c>
      <c r="E48" s="112" t="s">
        <v>4</v>
      </c>
      <c r="F48" s="762" t="str">
        <f t="shared" si="1"/>
        <v/>
      </c>
      <c r="G48" s="89"/>
      <c r="H48" s="546" t="s">
        <v>4861</v>
      </c>
      <c r="I48" s="546" t="s">
        <v>4862</v>
      </c>
      <c r="J48" s="518"/>
      <c r="K48" s="119">
        <f t="shared" si="2"/>
        <v>0</v>
      </c>
      <c r="L48" s="430"/>
      <c r="M48" s="513"/>
      <c r="N48" s="513"/>
      <c r="O48" s="513"/>
    </row>
    <row r="49" spans="1:15" s="69" customFormat="1" ht="165" x14ac:dyDescent="0.25">
      <c r="A49" s="517"/>
      <c r="B49" s="547">
        <v>36</v>
      </c>
      <c r="C49" s="546" t="s">
        <v>4826</v>
      </c>
      <c r="D49" s="551" t="s">
        <v>4863</v>
      </c>
      <c r="E49" s="112" t="s">
        <v>4</v>
      </c>
      <c r="F49" s="762" t="str">
        <f t="shared" si="1"/>
        <v/>
      </c>
      <c r="G49" s="89"/>
      <c r="H49" s="546" t="s">
        <v>4847</v>
      </c>
      <c r="I49" s="551" t="s">
        <v>4864</v>
      </c>
      <c r="J49" s="518"/>
      <c r="K49" s="119">
        <f t="shared" si="2"/>
        <v>0</v>
      </c>
      <c r="L49" s="430"/>
      <c r="M49" s="513"/>
      <c r="N49" s="513"/>
      <c r="O49" s="513"/>
    </row>
    <row r="50" spans="1:15" s="69" customFormat="1" ht="315" x14ac:dyDescent="0.25">
      <c r="A50" s="517"/>
      <c r="B50" s="550">
        <v>37</v>
      </c>
      <c r="C50" s="546" t="s">
        <v>4830</v>
      </c>
      <c r="D50" s="382" t="s">
        <v>4865</v>
      </c>
      <c r="E50" s="112" t="s">
        <v>4</v>
      </c>
      <c r="F50" s="762" t="str">
        <f t="shared" si="1"/>
        <v/>
      </c>
      <c r="G50" s="89"/>
      <c r="H50" s="546" t="s">
        <v>4866</v>
      </c>
      <c r="I50" s="546" t="s">
        <v>4867</v>
      </c>
      <c r="J50" s="518"/>
      <c r="K50" s="119">
        <f t="shared" si="2"/>
        <v>0</v>
      </c>
      <c r="L50" s="430"/>
      <c r="M50" s="513"/>
      <c r="N50" s="513"/>
      <c r="O50" s="513"/>
    </row>
    <row r="51" spans="1:15" s="69" customFormat="1" ht="150" x14ac:dyDescent="0.25">
      <c r="A51" s="517"/>
      <c r="B51" s="547">
        <v>38</v>
      </c>
      <c r="C51" s="546" t="s">
        <v>4831</v>
      </c>
      <c r="D51" s="382" t="s">
        <v>4868</v>
      </c>
      <c r="E51" s="112" t="s">
        <v>4</v>
      </c>
      <c r="F51" s="762" t="str">
        <f t="shared" si="1"/>
        <v/>
      </c>
      <c r="G51" s="89"/>
      <c r="H51" s="546" t="s">
        <v>4848</v>
      </c>
      <c r="I51" s="546" t="s">
        <v>4869</v>
      </c>
      <c r="J51" s="518"/>
      <c r="K51" s="119">
        <f t="shared" si="2"/>
        <v>0</v>
      </c>
      <c r="L51" s="430"/>
      <c r="M51" s="513"/>
      <c r="N51" s="513"/>
      <c r="O51" s="513"/>
    </row>
    <row r="52" spans="1:15" s="69" customFormat="1" ht="150" x14ac:dyDescent="0.25">
      <c r="A52" s="517"/>
      <c r="B52" s="550">
        <v>39</v>
      </c>
      <c r="C52" s="546" t="s">
        <v>4833</v>
      </c>
      <c r="D52" s="382" t="s">
        <v>4870</v>
      </c>
      <c r="E52" s="112" t="s">
        <v>4</v>
      </c>
      <c r="F52" s="762" t="str">
        <f t="shared" si="1"/>
        <v/>
      </c>
      <c r="G52" s="89"/>
      <c r="H52" s="546" t="s">
        <v>4849</v>
      </c>
      <c r="I52" s="546" t="s">
        <v>4850</v>
      </c>
      <c r="J52" s="518"/>
      <c r="K52" s="119">
        <f t="shared" si="2"/>
        <v>0</v>
      </c>
      <c r="L52" s="430"/>
      <c r="M52" s="513"/>
      <c r="N52" s="513"/>
      <c r="O52" s="513"/>
    </row>
    <row r="53" spans="1:15" s="69" customFormat="1" ht="255" x14ac:dyDescent="0.25">
      <c r="A53" s="517"/>
      <c r="B53" s="547">
        <v>40</v>
      </c>
      <c r="C53" s="546" t="s">
        <v>4832</v>
      </c>
      <c r="D53" s="382" t="s">
        <v>4871</v>
      </c>
      <c r="E53" s="112" t="s">
        <v>4</v>
      </c>
      <c r="F53" s="762" t="str">
        <f t="shared" si="1"/>
        <v/>
      </c>
      <c r="G53" s="89"/>
      <c r="H53" s="546" t="s">
        <v>4852</v>
      </c>
      <c r="I53" s="546" t="s">
        <v>4851</v>
      </c>
      <c r="J53" s="518"/>
      <c r="K53" s="119">
        <f t="shared" si="2"/>
        <v>0</v>
      </c>
      <c r="L53" s="430"/>
      <c r="M53" s="513"/>
      <c r="N53" s="513"/>
      <c r="O53" s="513"/>
    </row>
    <row r="54" spans="1:15" ht="90" x14ac:dyDescent="0.25">
      <c r="A54" s="552"/>
      <c r="B54" s="550">
        <v>41</v>
      </c>
      <c r="C54" s="539"/>
      <c r="D54" s="385" t="s">
        <v>4836</v>
      </c>
      <c r="E54" s="112" t="s">
        <v>29</v>
      </c>
      <c r="F54" s="762">
        <f t="shared" si="1"/>
        <v>3</v>
      </c>
      <c r="G54" s="89"/>
      <c r="H54" s="540" t="s">
        <v>4505</v>
      </c>
      <c r="I54" s="541" t="s">
        <v>4188</v>
      </c>
      <c r="J54" s="518"/>
      <c r="K54" s="119">
        <f>IF(E54="",1,0)</f>
        <v>0</v>
      </c>
      <c r="L54" s="433"/>
      <c r="M54" s="502"/>
      <c r="N54" s="502"/>
      <c r="O54" s="502"/>
    </row>
    <row r="55" spans="1:15" ht="105" x14ac:dyDescent="0.25">
      <c r="A55" s="552"/>
      <c r="B55" s="547">
        <v>42</v>
      </c>
      <c r="C55" s="539"/>
      <c r="D55" s="385" t="s">
        <v>4837</v>
      </c>
      <c r="E55" s="112" t="s">
        <v>29</v>
      </c>
      <c r="F55" s="762">
        <f t="shared" si="1"/>
        <v>3</v>
      </c>
      <c r="G55" s="89"/>
      <c r="H55" s="540" t="s">
        <v>3172</v>
      </c>
      <c r="I55" s="541" t="s">
        <v>4189</v>
      </c>
      <c r="J55" s="518"/>
      <c r="K55" s="119">
        <f>IF(E55="",1,0)</f>
        <v>0</v>
      </c>
      <c r="L55" s="433"/>
      <c r="M55" s="502"/>
      <c r="N55" s="502"/>
      <c r="O55" s="502"/>
    </row>
    <row r="56" spans="1:15" ht="75" x14ac:dyDescent="0.25">
      <c r="A56" s="552"/>
      <c r="B56" s="550">
        <v>43</v>
      </c>
      <c r="C56" s="539"/>
      <c r="D56" s="540" t="s">
        <v>4838</v>
      </c>
      <c r="E56" s="112" t="s">
        <v>29</v>
      </c>
      <c r="F56" s="762">
        <f t="shared" si="1"/>
        <v>3</v>
      </c>
      <c r="G56" s="89"/>
      <c r="H56" s="540" t="s">
        <v>3173</v>
      </c>
      <c r="I56" s="541" t="s">
        <v>4190</v>
      </c>
      <c r="J56" s="518"/>
      <c r="K56" s="119">
        <f>IF(E56="",1,0)</f>
        <v>0</v>
      </c>
      <c r="L56" s="433"/>
      <c r="M56" s="502"/>
      <c r="N56" s="502"/>
      <c r="O56" s="502"/>
    </row>
    <row r="57" spans="1:15" ht="23.1" customHeight="1" x14ac:dyDescent="0.25">
      <c r="A57" s="531"/>
      <c r="B57" s="532" t="s">
        <v>2070</v>
      </c>
      <c r="C57" s="533"/>
      <c r="D57" s="533"/>
      <c r="E57" s="512"/>
      <c r="F57" s="533"/>
      <c r="G57" s="512"/>
      <c r="H57" s="533"/>
      <c r="I57" s="534"/>
      <c r="J57" s="535"/>
      <c r="K57" s="119"/>
      <c r="L57" s="433"/>
      <c r="M57" s="502"/>
      <c r="N57" s="502"/>
      <c r="O57" s="502"/>
    </row>
    <row r="58" spans="1:15" s="250" customFormat="1" ht="225" x14ac:dyDescent="0.25">
      <c r="A58" s="531"/>
      <c r="B58" s="547">
        <v>44</v>
      </c>
      <c r="C58" s="538"/>
      <c r="D58" s="551" t="s">
        <v>4983</v>
      </c>
      <c r="E58" s="112" t="s">
        <v>29</v>
      </c>
      <c r="F58" s="762">
        <f t="shared" si="1"/>
        <v>3</v>
      </c>
      <c r="G58" s="89"/>
      <c r="H58" s="381" t="s">
        <v>4205</v>
      </c>
      <c r="I58" s="546" t="s">
        <v>4206</v>
      </c>
      <c r="J58" s="535"/>
      <c r="K58" s="119">
        <f t="shared" ref="K58:K80" si="3">IF(E58="",1,0)</f>
        <v>0</v>
      </c>
      <c r="L58" s="436"/>
      <c r="M58" s="502"/>
      <c r="N58" s="502"/>
      <c r="O58" s="502"/>
    </row>
    <row r="59" spans="1:15" s="250" customFormat="1" ht="225" x14ac:dyDescent="0.25">
      <c r="A59" s="531"/>
      <c r="B59" s="547">
        <v>45</v>
      </c>
      <c r="C59" s="538"/>
      <c r="D59" s="551" t="s">
        <v>4984</v>
      </c>
      <c r="E59" s="112" t="s">
        <v>29</v>
      </c>
      <c r="F59" s="762">
        <f t="shared" si="1"/>
        <v>3</v>
      </c>
      <c r="G59" s="89"/>
      <c r="H59" s="381" t="s">
        <v>4205</v>
      </c>
      <c r="I59" s="546" t="s">
        <v>4206</v>
      </c>
      <c r="J59" s="535"/>
      <c r="K59" s="119">
        <f t="shared" si="3"/>
        <v>0</v>
      </c>
      <c r="L59" s="436"/>
      <c r="M59" s="502"/>
      <c r="N59" s="502"/>
      <c r="O59" s="502"/>
    </row>
    <row r="60" spans="1:15" s="250" customFormat="1" ht="225" x14ac:dyDescent="0.25">
      <c r="A60" s="531"/>
      <c r="B60" s="547">
        <v>46</v>
      </c>
      <c r="C60" s="538"/>
      <c r="D60" s="551" t="s">
        <v>4985</v>
      </c>
      <c r="E60" s="112" t="s">
        <v>29</v>
      </c>
      <c r="F60" s="762">
        <f t="shared" si="1"/>
        <v>3</v>
      </c>
      <c r="G60" s="89"/>
      <c r="H60" s="381" t="s">
        <v>4205</v>
      </c>
      <c r="I60" s="546" t="s">
        <v>4206</v>
      </c>
      <c r="J60" s="535"/>
      <c r="K60" s="119">
        <f t="shared" si="3"/>
        <v>0</v>
      </c>
      <c r="L60" s="436"/>
      <c r="M60" s="502"/>
      <c r="N60" s="502"/>
      <c r="O60" s="502"/>
    </row>
    <row r="61" spans="1:15" s="250" customFormat="1" ht="105" x14ac:dyDescent="0.25">
      <c r="A61" s="531"/>
      <c r="B61" s="547">
        <v>47</v>
      </c>
      <c r="C61" s="538"/>
      <c r="D61" s="543" t="s">
        <v>3602</v>
      </c>
      <c r="E61" s="112" t="s">
        <v>29</v>
      </c>
      <c r="F61" s="762">
        <f t="shared" si="1"/>
        <v>3</v>
      </c>
      <c r="G61" s="89"/>
      <c r="H61" s="549" t="s">
        <v>3584</v>
      </c>
      <c r="I61" s="544" t="s">
        <v>4207</v>
      </c>
      <c r="J61" s="535"/>
      <c r="K61" s="119">
        <f t="shared" si="3"/>
        <v>0</v>
      </c>
      <c r="L61" s="436"/>
      <c r="M61" s="502"/>
      <c r="N61" s="502"/>
      <c r="O61" s="502"/>
    </row>
    <row r="62" spans="1:15" s="69" customFormat="1" ht="75" x14ac:dyDescent="0.25">
      <c r="A62" s="517"/>
      <c r="B62" s="547">
        <v>48</v>
      </c>
      <c r="C62" s="537"/>
      <c r="D62" s="543" t="s">
        <v>4208</v>
      </c>
      <c r="E62" s="112" t="s">
        <v>29</v>
      </c>
      <c r="F62" s="762">
        <f t="shared" si="1"/>
        <v>3</v>
      </c>
      <c r="G62" s="89"/>
      <c r="H62" s="544" t="s">
        <v>2067</v>
      </c>
      <c r="I62" s="553" t="s">
        <v>2068</v>
      </c>
      <c r="J62" s="518"/>
      <c r="K62" s="119">
        <f t="shared" si="3"/>
        <v>0</v>
      </c>
      <c r="L62" s="430"/>
      <c r="M62" s="513"/>
      <c r="N62" s="513"/>
      <c r="O62" s="513"/>
    </row>
    <row r="63" spans="1:15" s="69" customFormat="1" ht="90" x14ac:dyDescent="0.25">
      <c r="A63" s="517"/>
      <c r="B63" s="547">
        <v>49</v>
      </c>
      <c r="C63" s="537"/>
      <c r="D63" s="543" t="s">
        <v>3532</v>
      </c>
      <c r="E63" s="112" t="s">
        <v>29</v>
      </c>
      <c r="F63" s="762">
        <f t="shared" si="1"/>
        <v>3</v>
      </c>
      <c r="G63" s="89"/>
      <c r="H63" s="544" t="s">
        <v>4209</v>
      </c>
      <c r="I63" s="543" t="s">
        <v>3531</v>
      </c>
      <c r="J63" s="518"/>
      <c r="K63" s="119">
        <f t="shared" si="3"/>
        <v>0</v>
      </c>
      <c r="L63" s="430"/>
      <c r="M63" s="513"/>
      <c r="N63" s="513"/>
      <c r="O63" s="513"/>
    </row>
    <row r="64" spans="1:15" s="69" customFormat="1" ht="60" x14ac:dyDescent="0.25">
      <c r="A64" s="517"/>
      <c r="B64" s="547">
        <v>50</v>
      </c>
      <c r="C64" s="537"/>
      <c r="D64" s="543" t="s">
        <v>3756</v>
      </c>
      <c r="E64" s="112" t="s">
        <v>29</v>
      </c>
      <c r="F64" s="762">
        <f t="shared" si="1"/>
        <v>3</v>
      </c>
      <c r="G64" s="89"/>
      <c r="H64" s="544" t="s">
        <v>3236</v>
      </c>
      <c r="I64" s="553" t="s">
        <v>3237</v>
      </c>
      <c r="J64" s="518"/>
      <c r="K64" s="119">
        <f t="shared" si="3"/>
        <v>0</v>
      </c>
      <c r="L64" s="430"/>
      <c r="M64" s="513"/>
      <c r="N64" s="513"/>
      <c r="O64" s="513"/>
    </row>
    <row r="65" spans="1:15" s="69" customFormat="1" ht="30" x14ac:dyDescent="0.25">
      <c r="A65" s="517"/>
      <c r="B65" s="547">
        <v>51</v>
      </c>
      <c r="C65" s="537"/>
      <c r="D65" s="543" t="s">
        <v>3217</v>
      </c>
      <c r="E65" s="112" t="s">
        <v>29</v>
      </c>
      <c r="F65" s="762">
        <f t="shared" si="1"/>
        <v>3</v>
      </c>
      <c r="G65" s="89"/>
      <c r="H65" s="544" t="s">
        <v>3234</v>
      </c>
      <c r="I65" s="553" t="s">
        <v>3235</v>
      </c>
      <c r="J65" s="518"/>
      <c r="K65" s="119">
        <f t="shared" si="3"/>
        <v>0</v>
      </c>
      <c r="L65" s="430"/>
      <c r="M65" s="513"/>
      <c r="N65" s="513"/>
      <c r="O65" s="513"/>
    </row>
    <row r="66" spans="1:15" s="69" customFormat="1" ht="180" x14ac:dyDescent="0.25">
      <c r="A66" s="517"/>
      <c r="B66" s="547">
        <v>52</v>
      </c>
      <c r="C66" s="537"/>
      <c r="D66" s="543" t="s">
        <v>3533</v>
      </c>
      <c r="E66" s="112" t="s">
        <v>29</v>
      </c>
      <c r="F66" s="762">
        <f t="shared" si="1"/>
        <v>3</v>
      </c>
      <c r="G66" s="89"/>
      <c r="H66" s="544" t="s">
        <v>3238</v>
      </c>
      <c r="I66" s="543" t="s">
        <v>3239</v>
      </c>
      <c r="J66" s="518"/>
      <c r="K66" s="119">
        <f t="shared" si="3"/>
        <v>0</v>
      </c>
      <c r="L66" s="430"/>
      <c r="M66" s="513"/>
      <c r="N66" s="513"/>
      <c r="O66" s="513"/>
    </row>
    <row r="67" spans="1:15" ht="270" customHeight="1" x14ac:dyDescent="0.25">
      <c r="A67" s="517"/>
      <c r="B67" s="547">
        <v>53</v>
      </c>
      <c r="C67" s="539"/>
      <c r="D67" s="554" t="s">
        <v>4977</v>
      </c>
      <c r="E67" s="112" t="s">
        <v>29</v>
      </c>
      <c r="F67" s="762">
        <f t="shared" si="1"/>
        <v>3</v>
      </c>
      <c r="G67" s="89"/>
      <c r="H67" s="546" t="s">
        <v>2167</v>
      </c>
      <c r="I67" s="546" t="s">
        <v>3534</v>
      </c>
      <c r="J67" s="535"/>
      <c r="K67" s="119">
        <f t="shared" si="3"/>
        <v>0</v>
      </c>
      <c r="L67" s="434"/>
      <c r="M67" s="502"/>
      <c r="N67" s="502"/>
      <c r="O67" s="502"/>
    </row>
    <row r="68" spans="1:15" ht="270" customHeight="1" x14ac:dyDescent="0.25">
      <c r="A68" s="517"/>
      <c r="B68" s="547">
        <v>54</v>
      </c>
      <c r="C68" s="539"/>
      <c r="D68" s="554" t="s">
        <v>4978</v>
      </c>
      <c r="E68" s="112" t="s">
        <v>29</v>
      </c>
      <c r="F68" s="762">
        <f t="shared" si="1"/>
        <v>3</v>
      </c>
      <c r="G68" s="89"/>
      <c r="H68" s="546" t="s">
        <v>2167</v>
      </c>
      <c r="I68" s="546" t="s">
        <v>3534</v>
      </c>
      <c r="J68" s="535"/>
      <c r="K68" s="119">
        <f t="shared" si="3"/>
        <v>0</v>
      </c>
      <c r="L68" s="434"/>
      <c r="M68" s="502"/>
      <c r="N68" s="502"/>
      <c r="O68" s="502"/>
    </row>
    <row r="69" spans="1:15" ht="270" customHeight="1" x14ac:dyDescent="0.25">
      <c r="A69" s="517"/>
      <c r="B69" s="547">
        <v>55</v>
      </c>
      <c r="C69" s="539"/>
      <c r="D69" s="554" t="s">
        <v>4979</v>
      </c>
      <c r="E69" s="112" t="s">
        <v>29</v>
      </c>
      <c r="F69" s="762">
        <f t="shared" si="1"/>
        <v>3</v>
      </c>
      <c r="G69" s="89"/>
      <c r="H69" s="546" t="s">
        <v>2167</v>
      </c>
      <c r="I69" s="546" t="s">
        <v>3534</v>
      </c>
      <c r="J69" s="535"/>
      <c r="K69" s="119">
        <f t="shared" si="3"/>
        <v>0</v>
      </c>
      <c r="L69" s="434"/>
      <c r="M69" s="502"/>
      <c r="N69" s="502"/>
      <c r="O69" s="502"/>
    </row>
    <row r="70" spans="1:15" ht="270" customHeight="1" x14ac:dyDescent="0.25">
      <c r="A70" s="517"/>
      <c r="B70" s="547">
        <v>56</v>
      </c>
      <c r="C70" s="539"/>
      <c r="D70" s="554" t="s">
        <v>4980</v>
      </c>
      <c r="E70" s="112" t="s">
        <v>29</v>
      </c>
      <c r="F70" s="762">
        <f t="shared" si="1"/>
        <v>3</v>
      </c>
      <c r="G70" s="89"/>
      <c r="H70" s="546" t="s">
        <v>2167</v>
      </c>
      <c r="I70" s="546" t="s">
        <v>3534</v>
      </c>
      <c r="J70" s="535"/>
      <c r="K70" s="119">
        <f t="shared" si="3"/>
        <v>0</v>
      </c>
      <c r="L70" s="434"/>
      <c r="M70" s="502"/>
      <c r="N70" s="502"/>
      <c r="O70" s="502"/>
    </row>
    <row r="71" spans="1:15" ht="270" customHeight="1" x14ac:dyDescent="0.25">
      <c r="A71" s="517"/>
      <c r="B71" s="547">
        <v>57</v>
      </c>
      <c r="C71" s="539"/>
      <c r="D71" s="554" t="s">
        <v>4981</v>
      </c>
      <c r="E71" s="112" t="s">
        <v>29</v>
      </c>
      <c r="F71" s="762">
        <f t="shared" si="1"/>
        <v>3</v>
      </c>
      <c r="G71" s="89"/>
      <c r="H71" s="546" t="s">
        <v>2167</v>
      </c>
      <c r="I71" s="546" t="s">
        <v>3534</v>
      </c>
      <c r="J71" s="535"/>
      <c r="K71" s="119">
        <f t="shared" si="3"/>
        <v>0</v>
      </c>
      <c r="L71" s="434"/>
      <c r="M71" s="502"/>
      <c r="N71" s="502"/>
      <c r="O71" s="502"/>
    </row>
    <row r="72" spans="1:15" s="250" customFormat="1" ht="150" x14ac:dyDescent="0.25">
      <c r="A72" s="531"/>
      <c r="B72" s="547">
        <v>58</v>
      </c>
      <c r="C72" s="538"/>
      <c r="D72" s="551" t="s">
        <v>4210</v>
      </c>
      <c r="E72" s="112" t="s">
        <v>29</v>
      </c>
      <c r="F72" s="762">
        <f t="shared" si="1"/>
        <v>3</v>
      </c>
      <c r="G72" s="89"/>
      <c r="H72" s="381" t="s">
        <v>2072</v>
      </c>
      <c r="I72" s="546" t="s">
        <v>3535</v>
      </c>
      <c r="J72" s="535"/>
      <c r="K72" s="119">
        <f t="shared" si="3"/>
        <v>0</v>
      </c>
      <c r="L72" s="436"/>
      <c r="M72" s="502"/>
      <c r="N72" s="502"/>
      <c r="O72" s="502"/>
    </row>
    <row r="73" spans="1:15" s="69" customFormat="1" ht="177" customHeight="1" x14ac:dyDescent="0.25">
      <c r="A73" s="517"/>
      <c r="B73" s="547">
        <v>59</v>
      </c>
      <c r="C73" s="537"/>
      <c r="D73" s="546" t="s">
        <v>3421</v>
      </c>
      <c r="E73" s="112" t="s">
        <v>29</v>
      </c>
      <c r="F73" s="762">
        <f t="shared" si="1"/>
        <v>3</v>
      </c>
      <c r="G73" s="89"/>
      <c r="H73" s="546" t="s">
        <v>3005</v>
      </c>
      <c r="I73" s="546" t="s">
        <v>3551</v>
      </c>
      <c r="J73" s="518"/>
      <c r="K73" s="119">
        <f t="shared" si="3"/>
        <v>0</v>
      </c>
      <c r="L73" s="430"/>
      <c r="M73" s="513"/>
      <c r="N73" s="513"/>
      <c r="O73" s="513"/>
    </row>
    <row r="74" spans="1:15" ht="180" x14ac:dyDescent="0.25">
      <c r="A74" s="517"/>
      <c r="B74" s="547">
        <v>60</v>
      </c>
      <c r="C74" s="539"/>
      <c r="D74" s="551" t="s">
        <v>3536</v>
      </c>
      <c r="E74" s="112" t="s">
        <v>29</v>
      </c>
      <c r="F74" s="762">
        <f t="shared" si="1"/>
        <v>3</v>
      </c>
      <c r="G74" s="89"/>
      <c r="H74" s="381" t="s">
        <v>2073</v>
      </c>
      <c r="I74" s="546" t="s">
        <v>2074</v>
      </c>
      <c r="J74" s="535"/>
      <c r="K74" s="119">
        <f t="shared" si="3"/>
        <v>0</v>
      </c>
      <c r="L74" s="434"/>
      <c r="M74" s="502"/>
      <c r="N74" s="502"/>
      <c r="O74" s="502"/>
    </row>
    <row r="75" spans="1:15" ht="170.25" customHeight="1" x14ac:dyDescent="0.25">
      <c r="A75" s="517"/>
      <c r="B75" s="547">
        <v>61</v>
      </c>
      <c r="C75" s="539"/>
      <c r="D75" s="555" t="s">
        <v>3768</v>
      </c>
      <c r="E75" s="112" t="s">
        <v>29</v>
      </c>
      <c r="F75" s="762">
        <f t="shared" si="1"/>
        <v>3</v>
      </c>
      <c r="G75" s="89"/>
      <c r="H75" s="546" t="s">
        <v>2071</v>
      </c>
      <c r="I75" s="546" t="s">
        <v>2834</v>
      </c>
      <c r="J75" s="535"/>
      <c r="K75" s="119">
        <f t="shared" si="3"/>
        <v>0</v>
      </c>
      <c r="L75" s="434"/>
      <c r="M75" s="502"/>
      <c r="N75" s="502"/>
      <c r="O75" s="502"/>
    </row>
    <row r="76" spans="1:15" s="250" customFormat="1" ht="105" x14ac:dyDescent="0.25">
      <c r="A76" s="531"/>
      <c r="B76" s="547">
        <v>62</v>
      </c>
      <c r="C76" s="538"/>
      <c r="D76" s="546" t="s">
        <v>3422</v>
      </c>
      <c r="E76" s="112" t="s">
        <v>31</v>
      </c>
      <c r="F76" s="762">
        <f t="shared" si="1"/>
        <v>1</v>
      </c>
      <c r="G76" s="89"/>
      <c r="H76" s="381" t="s">
        <v>3008</v>
      </c>
      <c r="I76" s="546" t="s">
        <v>3537</v>
      </c>
      <c r="J76" s="535"/>
      <c r="K76" s="119">
        <f t="shared" si="3"/>
        <v>0</v>
      </c>
      <c r="L76" s="436"/>
      <c r="M76" s="502"/>
      <c r="N76" s="502"/>
      <c r="O76" s="502"/>
    </row>
    <row r="77" spans="1:15" s="250" customFormat="1" ht="90" x14ac:dyDescent="0.25">
      <c r="A77" s="531"/>
      <c r="B77" s="547">
        <v>63</v>
      </c>
      <c r="C77" s="538"/>
      <c r="D77" s="546" t="s">
        <v>3007</v>
      </c>
      <c r="E77" s="112" t="s">
        <v>29</v>
      </c>
      <c r="F77" s="762">
        <f t="shared" si="1"/>
        <v>3</v>
      </c>
      <c r="G77" s="89"/>
      <c r="H77" s="381" t="s">
        <v>3023</v>
      </c>
      <c r="I77" s="546" t="s">
        <v>3006</v>
      </c>
      <c r="J77" s="535"/>
      <c r="K77" s="119">
        <f t="shared" si="3"/>
        <v>0</v>
      </c>
      <c r="L77" s="436"/>
      <c r="M77" s="502"/>
      <c r="N77" s="502"/>
      <c r="O77" s="502"/>
    </row>
    <row r="78" spans="1:15" ht="90" x14ac:dyDescent="0.25">
      <c r="A78" s="531"/>
      <c r="B78" s="547">
        <v>64</v>
      </c>
      <c r="C78" s="539"/>
      <c r="D78" s="540" t="s">
        <v>4211</v>
      </c>
      <c r="E78" s="112" t="s">
        <v>29</v>
      </c>
      <c r="F78" s="762">
        <f t="shared" si="1"/>
        <v>3</v>
      </c>
      <c r="G78" s="89"/>
      <c r="H78" s="540" t="s">
        <v>3170</v>
      </c>
      <c r="I78" s="540" t="s">
        <v>3171</v>
      </c>
      <c r="J78" s="535"/>
      <c r="K78" s="119">
        <f t="shared" si="3"/>
        <v>0</v>
      </c>
      <c r="L78" s="433"/>
      <c r="M78" s="502"/>
      <c r="N78" s="502"/>
      <c r="O78" s="502"/>
    </row>
    <row r="79" spans="1:15" ht="60" x14ac:dyDescent="0.25">
      <c r="A79" s="531"/>
      <c r="B79" s="547">
        <v>65</v>
      </c>
      <c r="C79" s="539"/>
      <c r="D79" s="540" t="s">
        <v>3423</v>
      </c>
      <c r="E79" s="112" t="s">
        <v>29</v>
      </c>
      <c r="F79" s="762">
        <f t="shared" si="1"/>
        <v>3</v>
      </c>
      <c r="G79" s="89"/>
      <c r="H79" s="540" t="s">
        <v>3552</v>
      </c>
      <c r="I79" s="540" t="s">
        <v>3424</v>
      </c>
      <c r="J79" s="535"/>
      <c r="K79" s="119">
        <f t="shared" si="3"/>
        <v>0</v>
      </c>
      <c r="L79" s="433"/>
      <c r="M79" s="502"/>
      <c r="N79" s="502"/>
      <c r="O79" s="502"/>
    </row>
    <row r="80" spans="1:15" s="250" customFormat="1" ht="105.75" customHeight="1" x14ac:dyDescent="0.25">
      <c r="A80" s="531"/>
      <c r="B80" s="547">
        <v>66</v>
      </c>
      <c r="C80" s="538"/>
      <c r="D80" s="551" t="s">
        <v>3425</v>
      </c>
      <c r="E80" s="112" t="s">
        <v>29</v>
      </c>
      <c r="F80" s="762">
        <f t="shared" si="1"/>
        <v>3</v>
      </c>
      <c r="G80" s="89"/>
      <c r="H80" s="381" t="s">
        <v>2075</v>
      </c>
      <c r="I80" s="382" t="s">
        <v>3426</v>
      </c>
      <c r="J80" s="535"/>
      <c r="K80" s="119">
        <f t="shared" si="3"/>
        <v>0</v>
      </c>
      <c r="L80" s="432"/>
      <c r="M80" s="502"/>
      <c r="N80" s="502"/>
      <c r="O80" s="502"/>
    </row>
    <row r="81" spans="1:15" ht="23.1" customHeight="1" x14ac:dyDescent="0.25">
      <c r="A81" s="531"/>
      <c r="B81" s="532" t="s">
        <v>2076</v>
      </c>
      <c r="C81" s="533"/>
      <c r="D81" s="533"/>
      <c r="E81" s="512"/>
      <c r="F81" s="533"/>
      <c r="G81" s="512"/>
      <c r="H81" s="533"/>
      <c r="I81" s="534"/>
      <c r="J81" s="535"/>
      <c r="K81" s="119"/>
      <c r="L81" s="433"/>
      <c r="M81" s="502"/>
      <c r="N81" s="502"/>
      <c r="O81" s="502"/>
    </row>
    <row r="82" spans="1:15" s="250" customFormat="1" ht="240" x14ac:dyDescent="0.25">
      <c r="A82" s="531"/>
      <c r="B82" s="547">
        <v>67</v>
      </c>
      <c r="C82" s="538"/>
      <c r="D82" s="551" t="s">
        <v>3538</v>
      </c>
      <c r="E82" s="112" t="s">
        <v>29</v>
      </c>
      <c r="F82" s="762">
        <f t="shared" si="1"/>
        <v>3</v>
      </c>
      <c r="G82" s="89"/>
      <c r="H82" s="381" t="s">
        <v>2077</v>
      </c>
      <c r="I82" s="382" t="s">
        <v>4212</v>
      </c>
      <c r="J82" s="535"/>
      <c r="K82" s="119">
        <f t="shared" ref="K82:K99" si="4">IF(E82="",1,0)</f>
        <v>0</v>
      </c>
      <c r="L82" s="436"/>
      <c r="M82" s="502"/>
      <c r="N82" s="502"/>
      <c r="O82" s="502"/>
    </row>
    <row r="83" spans="1:15" s="250" customFormat="1" ht="270" x14ac:dyDescent="0.25">
      <c r="A83" s="531"/>
      <c r="B83" s="547">
        <v>68</v>
      </c>
      <c r="C83" s="381" t="s">
        <v>3009</v>
      </c>
      <c r="D83" s="556" t="s">
        <v>3539</v>
      </c>
      <c r="E83" s="112" t="s">
        <v>29</v>
      </c>
      <c r="F83" s="762">
        <f t="shared" si="1"/>
        <v>3</v>
      </c>
      <c r="G83" s="89"/>
      <c r="H83" s="557" t="s">
        <v>2078</v>
      </c>
      <c r="I83" s="557" t="s">
        <v>4213</v>
      </c>
      <c r="J83" s="535"/>
      <c r="K83" s="119">
        <f t="shared" si="4"/>
        <v>0</v>
      </c>
      <c r="L83" s="432"/>
      <c r="M83" s="502"/>
      <c r="N83" s="502"/>
      <c r="O83" s="502"/>
    </row>
    <row r="84" spans="1:15" s="250" customFormat="1" ht="75" x14ac:dyDescent="0.25">
      <c r="A84" s="531"/>
      <c r="B84" s="547">
        <v>69</v>
      </c>
      <c r="C84" s="381" t="s">
        <v>3010</v>
      </c>
      <c r="D84" s="556" t="s">
        <v>3174</v>
      </c>
      <c r="E84" s="112" t="s">
        <v>29</v>
      </c>
      <c r="F84" s="762">
        <f t="shared" si="1"/>
        <v>3</v>
      </c>
      <c r="G84" s="89"/>
      <c r="H84" s="557" t="s">
        <v>2078</v>
      </c>
      <c r="I84" s="557" t="s">
        <v>3543</v>
      </c>
      <c r="J84" s="535"/>
      <c r="K84" s="119">
        <f t="shared" si="4"/>
        <v>0</v>
      </c>
      <c r="L84" s="432"/>
      <c r="M84" s="502"/>
      <c r="N84" s="502"/>
      <c r="O84" s="502"/>
    </row>
    <row r="85" spans="1:15" s="250" customFormat="1" ht="120" x14ac:dyDescent="0.25">
      <c r="A85" s="531"/>
      <c r="B85" s="547">
        <v>70</v>
      </c>
      <c r="C85" s="381" t="s">
        <v>3011</v>
      </c>
      <c r="D85" s="556" t="s">
        <v>3544</v>
      </c>
      <c r="E85" s="112" t="s">
        <v>29</v>
      </c>
      <c r="F85" s="762">
        <f t="shared" si="1"/>
        <v>3</v>
      </c>
      <c r="G85" s="89"/>
      <c r="H85" s="557" t="s">
        <v>2078</v>
      </c>
      <c r="I85" s="557" t="s">
        <v>3545</v>
      </c>
      <c r="J85" s="535"/>
      <c r="K85" s="119">
        <f t="shared" si="4"/>
        <v>0</v>
      </c>
      <c r="L85" s="432"/>
      <c r="M85" s="502"/>
      <c r="N85" s="502"/>
      <c r="O85" s="502"/>
    </row>
    <row r="86" spans="1:15" s="250" customFormat="1" ht="90" x14ac:dyDescent="0.25">
      <c r="A86" s="531"/>
      <c r="B86" s="547">
        <v>71</v>
      </c>
      <c r="C86" s="381" t="s">
        <v>3012</v>
      </c>
      <c r="D86" s="556" t="s">
        <v>4214</v>
      </c>
      <c r="E86" s="112" t="s">
        <v>29</v>
      </c>
      <c r="F86" s="762">
        <f t="shared" si="1"/>
        <v>3</v>
      </c>
      <c r="G86" s="89"/>
      <c r="H86" s="557" t="s">
        <v>2078</v>
      </c>
      <c r="I86" s="557" t="s">
        <v>3546</v>
      </c>
      <c r="J86" s="535"/>
      <c r="K86" s="119">
        <f t="shared" si="4"/>
        <v>0</v>
      </c>
      <c r="L86" s="432"/>
      <c r="M86" s="502"/>
      <c r="N86" s="502"/>
      <c r="O86" s="502"/>
    </row>
    <row r="87" spans="1:15" s="250" customFormat="1" ht="240" x14ac:dyDescent="0.25">
      <c r="A87" s="531"/>
      <c r="B87" s="547">
        <v>72</v>
      </c>
      <c r="C87" s="381" t="s">
        <v>3009</v>
      </c>
      <c r="D87" s="556" t="s">
        <v>4215</v>
      </c>
      <c r="E87" s="112" t="s">
        <v>29</v>
      </c>
      <c r="F87" s="762">
        <f t="shared" si="1"/>
        <v>3</v>
      </c>
      <c r="G87" s="89"/>
      <c r="H87" s="381" t="s">
        <v>2079</v>
      </c>
      <c r="I87" s="557" t="s">
        <v>3427</v>
      </c>
      <c r="J87" s="535"/>
      <c r="K87" s="119">
        <f t="shared" si="4"/>
        <v>0</v>
      </c>
      <c r="L87" s="432"/>
      <c r="M87" s="502"/>
      <c r="N87" s="502"/>
      <c r="O87" s="502"/>
    </row>
    <row r="88" spans="1:15" s="250" customFormat="1" ht="135" x14ac:dyDescent="0.25">
      <c r="A88" s="531"/>
      <c r="B88" s="547">
        <v>73</v>
      </c>
      <c r="C88" s="381"/>
      <c r="D88" s="554" t="s">
        <v>3547</v>
      </c>
      <c r="E88" s="112" t="s">
        <v>29</v>
      </c>
      <c r="F88" s="762">
        <f t="shared" si="1"/>
        <v>3</v>
      </c>
      <c r="G88" s="89"/>
      <c r="H88" s="381" t="s">
        <v>2079</v>
      </c>
      <c r="I88" s="546" t="s">
        <v>4216</v>
      </c>
      <c r="J88" s="535"/>
      <c r="K88" s="119">
        <f t="shared" si="4"/>
        <v>0</v>
      </c>
      <c r="L88" s="432"/>
      <c r="M88" s="502"/>
      <c r="N88" s="502"/>
      <c r="O88" s="502"/>
    </row>
    <row r="89" spans="1:15" ht="182.25" customHeight="1" x14ac:dyDescent="0.25">
      <c r="A89" s="531"/>
      <c r="B89" s="547">
        <v>74</v>
      </c>
      <c r="C89" s="558" t="s">
        <v>3009</v>
      </c>
      <c r="D89" s="559" t="s">
        <v>3233</v>
      </c>
      <c r="E89" s="112" t="s">
        <v>29</v>
      </c>
      <c r="F89" s="762">
        <f t="shared" si="1"/>
        <v>3</v>
      </c>
      <c r="G89" s="89"/>
      <c r="H89" s="546" t="s">
        <v>2081</v>
      </c>
      <c r="I89" s="546" t="s">
        <v>4217</v>
      </c>
      <c r="J89" s="535"/>
      <c r="K89" s="119">
        <f t="shared" si="4"/>
        <v>0</v>
      </c>
      <c r="L89" s="437"/>
      <c r="M89" s="502"/>
      <c r="N89" s="502"/>
      <c r="O89" s="502"/>
    </row>
    <row r="90" spans="1:15" s="250" customFormat="1" ht="180" x14ac:dyDescent="0.25">
      <c r="A90" s="531"/>
      <c r="B90" s="547">
        <v>75</v>
      </c>
      <c r="C90" s="381"/>
      <c r="D90" s="554" t="s">
        <v>3548</v>
      </c>
      <c r="E90" s="112" t="s">
        <v>29</v>
      </c>
      <c r="F90" s="762">
        <f t="shared" ref="F90:F111" si="5">IF(E90="yes",3,IF(E90="Partial",2,IF(E90="No",1,IF(E90="N/A","",IF(E90="","")))))</f>
        <v>3</v>
      </c>
      <c r="G90" s="89"/>
      <c r="H90" s="546" t="s">
        <v>3553</v>
      </c>
      <c r="I90" s="546" t="s">
        <v>4218</v>
      </c>
      <c r="J90" s="535"/>
      <c r="K90" s="119">
        <f t="shared" si="4"/>
        <v>0</v>
      </c>
      <c r="L90" s="432"/>
      <c r="M90" s="502"/>
      <c r="N90" s="502"/>
      <c r="O90" s="502"/>
    </row>
    <row r="91" spans="1:15" s="250" customFormat="1" ht="135" x14ac:dyDescent="0.25">
      <c r="A91" s="531"/>
      <c r="B91" s="547">
        <v>76</v>
      </c>
      <c r="C91" s="381"/>
      <c r="D91" s="543" t="s">
        <v>4183</v>
      </c>
      <c r="E91" s="112" t="s">
        <v>29</v>
      </c>
      <c r="F91" s="762">
        <f t="shared" si="5"/>
        <v>3</v>
      </c>
      <c r="G91" s="89"/>
      <c r="H91" s="546" t="s">
        <v>4184</v>
      </c>
      <c r="I91" s="546" t="s">
        <v>3585</v>
      </c>
      <c r="J91" s="535"/>
      <c r="K91" s="119">
        <f t="shared" si="4"/>
        <v>0</v>
      </c>
      <c r="L91" s="432"/>
      <c r="M91" s="502"/>
      <c r="N91" s="502"/>
      <c r="O91" s="502"/>
    </row>
    <row r="92" spans="1:15" s="69" customFormat="1" ht="108" customHeight="1" x14ac:dyDescent="0.25">
      <c r="A92" s="531"/>
      <c r="B92" s="547">
        <v>77</v>
      </c>
      <c r="C92" s="560"/>
      <c r="D92" s="551" t="s">
        <v>3549</v>
      </c>
      <c r="E92" s="112" t="s">
        <v>29</v>
      </c>
      <c r="F92" s="762">
        <f t="shared" si="5"/>
        <v>3</v>
      </c>
      <c r="G92" s="89"/>
      <c r="H92" s="557" t="s">
        <v>2082</v>
      </c>
      <c r="I92" s="382" t="s">
        <v>2083</v>
      </c>
      <c r="J92" s="518"/>
      <c r="K92" s="119">
        <f t="shared" si="4"/>
        <v>0</v>
      </c>
      <c r="L92" s="438"/>
      <c r="M92" s="513"/>
      <c r="N92" s="513"/>
      <c r="O92" s="513"/>
    </row>
    <row r="93" spans="1:15" s="250" customFormat="1" ht="105" x14ac:dyDescent="0.25">
      <c r="A93" s="531"/>
      <c r="B93" s="547">
        <v>78</v>
      </c>
      <c r="C93" s="381"/>
      <c r="D93" s="556" t="s">
        <v>2835</v>
      </c>
      <c r="E93" s="112" t="s">
        <v>29</v>
      </c>
      <c r="F93" s="762">
        <f t="shared" si="5"/>
        <v>3</v>
      </c>
      <c r="G93" s="89"/>
      <c r="H93" s="557" t="s">
        <v>2078</v>
      </c>
      <c r="I93" s="557" t="s">
        <v>4219</v>
      </c>
      <c r="J93" s="535"/>
      <c r="K93" s="119">
        <f t="shared" si="4"/>
        <v>0</v>
      </c>
      <c r="L93" s="432"/>
      <c r="M93" s="502"/>
      <c r="N93" s="502"/>
      <c r="O93" s="502"/>
    </row>
    <row r="94" spans="1:15" s="250" customFormat="1" ht="75" x14ac:dyDescent="0.25">
      <c r="A94" s="531"/>
      <c r="B94" s="547">
        <v>79</v>
      </c>
      <c r="C94" s="381" t="s">
        <v>3574</v>
      </c>
      <c r="D94" s="556" t="s">
        <v>4220</v>
      </c>
      <c r="E94" s="112" t="s">
        <v>29</v>
      </c>
      <c r="F94" s="762">
        <f t="shared" si="5"/>
        <v>3</v>
      </c>
      <c r="G94" s="89"/>
      <c r="H94" s="557" t="s">
        <v>2082</v>
      </c>
      <c r="I94" s="557" t="s">
        <v>4221</v>
      </c>
      <c r="J94" s="535"/>
      <c r="K94" s="119">
        <f t="shared" si="4"/>
        <v>0</v>
      </c>
      <c r="L94" s="432"/>
      <c r="M94" s="502"/>
      <c r="N94" s="502"/>
      <c r="O94" s="502"/>
    </row>
    <row r="95" spans="1:15" s="69" customFormat="1" ht="135" x14ac:dyDescent="0.25">
      <c r="A95" s="531"/>
      <c r="B95" s="547">
        <v>80</v>
      </c>
      <c r="C95" s="560"/>
      <c r="D95" s="551" t="s">
        <v>2084</v>
      </c>
      <c r="E95" s="112" t="s">
        <v>29</v>
      </c>
      <c r="F95" s="762">
        <f t="shared" si="5"/>
        <v>3</v>
      </c>
      <c r="G95" s="89"/>
      <c r="H95" s="382" t="s">
        <v>2085</v>
      </c>
      <c r="I95" s="382" t="s">
        <v>3554</v>
      </c>
      <c r="J95" s="518"/>
      <c r="K95" s="119">
        <f t="shared" si="4"/>
        <v>0</v>
      </c>
      <c r="L95" s="438"/>
      <c r="M95" s="513"/>
      <c r="N95" s="513"/>
      <c r="O95" s="513"/>
    </row>
    <row r="96" spans="1:15" s="250" customFormat="1" ht="150" x14ac:dyDescent="0.25">
      <c r="A96" s="531"/>
      <c r="B96" s="547">
        <v>81</v>
      </c>
      <c r="C96" s="379"/>
      <c r="D96" s="551" t="s">
        <v>3555</v>
      </c>
      <c r="E96" s="112" t="s">
        <v>30</v>
      </c>
      <c r="F96" s="762">
        <f t="shared" si="5"/>
        <v>2</v>
      </c>
      <c r="G96" s="89" t="s">
        <v>5206</v>
      </c>
      <c r="H96" s="381" t="s">
        <v>2086</v>
      </c>
      <c r="I96" s="546" t="s">
        <v>2087</v>
      </c>
      <c r="J96" s="535"/>
      <c r="K96" s="119">
        <f t="shared" si="4"/>
        <v>0</v>
      </c>
      <c r="L96" s="436"/>
      <c r="M96" s="502"/>
      <c r="N96" s="502"/>
      <c r="O96" s="502"/>
    </row>
    <row r="97" spans="1:15" s="250" customFormat="1" ht="125.25" customHeight="1" x14ac:dyDescent="0.25">
      <c r="A97" s="531"/>
      <c r="B97" s="547">
        <v>82</v>
      </c>
      <c r="C97" s="379"/>
      <c r="D97" s="551" t="s">
        <v>3556</v>
      </c>
      <c r="E97" s="112" t="s">
        <v>29</v>
      </c>
      <c r="F97" s="762">
        <f t="shared" si="5"/>
        <v>3</v>
      </c>
      <c r="G97" s="89"/>
      <c r="H97" s="381" t="s">
        <v>2168</v>
      </c>
      <c r="I97" s="546" t="s">
        <v>2998</v>
      </c>
      <c r="J97" s="535"/>
      <c r="K97" s="119">
        <f t="shared" si="4"/>
        <v>0</v>
      </c>
      <c r="L97" s="436"/>
      <c r="M97" s="502"/>
      <c r="N97" s="502"/>
      <c r="O97" s="502"/>
    </row>
    <row r="98" spans="1:15" s="250" customFormat="1" ht="180" x14ac:dyDescent="0.25">
      <c r="A98" s="531"/>
      <c r="B98" s="547">
        <v>83</v>
      </c>
      <c r="C98" s="379" t="s">
        <v>3009</v>
      </c>
      <c r="D98" s="551" t="s">
        <v>3176</v>
      </c>
      <c r="E98" s="112" t="s">
        <v>29</v>
      </c>
      <c r="F98" s="762">
        <f t="shared" si="5"/>
        <v>3</v>
      </c>
      <c r="G98" s="89"/>
      <c r="H98" s="381" t="s">
        <v>4778</v>
      </c>
      <c r="I98" s="382" t="s">
        <v>2836</v>
      </c>
      <c r="J98" s="535"/>
      <c r="K98" s="119">
        <f t="shared" si="4"/>
        <v>0</v>
      </c>
      <c r="L98" s="436"/>
      <c r="M98" s="502"/>
      <c r="N98" s="502"/>
      <c r="O98" s="502"/>
    </row>
    <row r="99" spans="1:15" s="250" customFormat="1" ht="75" x14ac:dyDescent="0.25">
      <c r="A99" s="531"/>
      <c r="B99" s="547">
        <v>84</v>
      </c>
      <c r="C99" s="379" t="s">
        <v>3009</v>
      </c>
      <c r="D99" s="551" t="s">
        <v>3177</v>
      </c>
      <c r="E99" s="112" t="s">
        <v>29</v>
      </c>
      <c r="F99" s="762">
        <f t="shared" si="5"/>
        <v>3</v>
      </c>
      <c r="G99" s="89"/>
      <c r="H99" s="381" t="s">
        <v>4779</v>
      </c>
      <c r="I99" s="382" t="s">
        <v>2088</v>
      </c>
      <c r="J99" s="535"/>
      <c r="K99" s="119">
        <f t="shared" si="4"/>
        <v>0</v>
      </c>
      <c r="L99" s="436"/>
      <c r="M99" s="502"/>
      <c r="N99" s="502"/>
      <c r="O99" s="502"/>
    </row>
    <row r="100" spans="1:15" s="250" customFormat="1" x14ac:dyDescent="0.25">
      <c r="A100" s="531"/>
      <c r="B100" s="532" t="s">
        <v>3557</v>
      </c>
      <c r="C100" s="533"/>
      <c r="D100" s="533"/>
      <c r="E100" s="512"/>
      <c r="F100" s="533"/>
      <c r="G100" s="512"/>
      <c r="H100" s="533"/>
      <c r="I100" s="534"/>
      <c r="J100" s="535"/>
      <c r="K100" s="119"/>
      <c r="L100" s="436"/>
      <c r="M100" s="502"/>
      <c r="N100" s="502"/>
      <c r="O100" s="502"/>
    </row>
    <row r="101" spans="1:15" s="69" customFormat="1" ht="90" x14ac:dyDescent="0.25">
      <c r="A101" s="531"/>
      <c r="B101" s="547">
        <v>85</v>
      </c>
      <c r="C101" s="560"/>
      <c r="D101" s="551" t="s">
        <v>4191</v>
      </c>
      <c r="E101" s="112" t="s">
        <v>4</v>
      </c>
      <c r="F101" s="762" t="str">
        <f t="shared" ref="F101" si="6">IF(E101="yes",3,IF(E101="Partial",2,IF(E101="No",1,IF(E101="N/A","",IF(E101="","")))))</f>
        <v/>
      </c>
      <c r="G101" s="89"/>
      <c r="H101" s="546" t="s">
        <v>2080</v>
      </c>
      <c r="I101" s="382" t="s">
        <v>4222</v>
      </c>
      <c r="J101" s="518"/>
      <c r="K101" s="119">
        <f t="shared" ref="K101:K111" si="7">IF(E101="",1,0)</f>
        <v>0</v>
      </c>
      <c r="L101" s="438"/>
      <c r="M101" s="513"/>
      <c r="N101" s="513"/>
      <c r="O101" s="513"/>
    </row>
    <row r="102" spans="1:15" s="69" customFormat="1" ht="45" x14ac:dyDescent="0.25">
      <c r="A102" s="531"/>
      <c r="B102" s="547">
        <v>86</v>
      </c>
      <c r="C102" s="560"/>
      <c r="D102" s="551" t="s">
        <v>3015</v>
      </c>
      <c r="E102" s="112" t="s">
        <v>4</v>
      </c>
      <c r="F102" s="762" t="str">
        <f t="shared" si="5"/>
        <v/>
      </c>
      <c r="G102" s="89"/>
      <c r="H102" s="546" t="s">
        <v>3558</v>
      </c>
      <c r="I102" s="551" t="s">
        <v>4223</v>
      </c>
      <c r="J102" s="518"/>
      <c r="K102" s="119">
        <f t="shared" si="7"/>
        <v>0</v>
      </c>
      <c r="L102" s="438"/>
      <c r="M102" s="513"/>
      <c r="N102" s="513"/>
      <c r="O102" s="513"/>
    </row>
    <row r="103" spans="1:15" s="69" customFormat="1" ht="90" x14ac:dyDescent="0.25">
      <c r="A103" s="531"/>
      <c r="B103" s="547">
        <v>87</v>
      </c>
      <c r="C103" s="560"/>
      <c r="D103" s="551" t="s">
        <v>3013</v>
      </c>
      <c r="E103" s="112" t="s">
        <v>4</v>
      </c>
      <c r="F103" s="762" t="str">
        <f t="shared" si="5"/>
        <v/>
      </c>
      <c r="G103" s="89"/>
      <c r="H103" s="546" t="s">
        <v>3014</v>
      </c>
      <c r="I103" s="551" t="s">
        <v>3559</v>
      </c>
      <c r="J103" s="518"/>
      <c r="K103" s="119">
        <f t="shared" si="7"/>
        <v>0</v>
      </c>
      <c r="L103" s="438"/>
      <c r="M103" s="513"/>
      <c r="N103" s="513"/>
      <c r="O103" s="513"/>
    </row>
    <row r="104" spans="1:15" s="69" customFormat="1" ht="60" x14ac:dyDescent="0.25">
      <c r="A104" s="531"/>
      <c r="B104" s="547">
        <v>88</v>
      </c>
      <c r="C104" s="560"/>
      <c r="D104" s="551" t="s">
        <v>3560</v>
      </c>
      <c r="E104" s="112" t="s">
        <v>4</v>
      </c>
      <c r="F104" s="762" t="str">
        <f t="shared" si="5"/>
        <v/>
      </c>
      <c r="G104" s="89"/>
      <c r="H104" s="546" t="s">
        <v>3014</v>
      </c>
      <c r="I104" s="551" t="s">
        <v>3561</v>
      </c>
      <c r="J104" s="518"/>
      <c r="K104" s="119">
        <f t="shared" si="7"/>
        <v>0</v>
      </c>
      <c r="L104" s="438"/>
      <c r="M104" s="513"/>
      <c r="N104" s="513"/>
      <c r="O104" s="513"/>
    </row>
    <row r="105" spans="1:15" s="250" customFormat="1" ht="60" x14ac:dyDescent="0.25">
      <c r="A105" s="531"/>
      <c r="B105" s="547">
        <v>89</v>
      </c>
      <c r="C105" s="558" t="s">
        <v>3009</v>
      </c>
      <c r="D105" s="551" t="s">
        <v>3016</v>
      </c>
      <c r="E105" s="112" t="s">
        <v>4</v>
      </c>
      <c r="F105" s="762" t="str">
        <f t="shared" si="5"/>
        <v/>
      </c>
      <c r="G105" s="89"/>
      <c r="H105" s="381" t="s">
        <v>3562</v>
      </c>
      <c r="I105" s="551" t="s">
        <v>3563</v>
      </c>
      <c r="J105" s="535"/>
      <c r="K105" s="119">
        <f t="shared" si="7"/>
        <v>0</v>
      </c>
      <c r="L105" s="436"/>
      <c r="M105" s="502"/>
      <c r="N105" s="502"/>
      <c r="O105" s="502"/>
    </row>
    <row r="106" spans="1:15" s="250" customFormat="1" ht="60" x14ac:dyDescent="0.25">
      <c r="A106" s="531"/>
      <c r="B106" s="547">
        <v>90</v>
      </c>
      <c r="C106" s="558" t="s">
        <v>3009</v>
      </c>
      <c r="D106" s="551" t="s">
        <v>4224</v>
      </c>
      <c r="E106" s="112" t="s">
        <v>4</v>
      </c>
      <c r="F106" s="762" t="str">
        <f t="shared" si="5"/>
        <v/>
      </c>
      <c r="G106" s="89"/>
      <c r="H106" s="381" t="s">
        <v>4225</v>
      </c>
      <c r="I106" s="551" t="s">
        <v>4654</v>
      </c>
      <c r="J106" s="535"/>
      <c r="K106" s="119">
        <f t="shared" si="7"/>
        <v>0</v>
      </c>
      <c r="L106" s="436"/>
      <c r="M106" s="502"/>
      <c r="N106" s="502"/>
      <c r="O106" s="502"/>
    </row>
    <row r="107" spans="1:15" s="250" customFormat="1" ht="75" x14ac:dyDescent="0.25">
      <c r="A107" s="531"/>
      <c r="B107" s="547">
        <v>91</v>
      </c>
      <c r="C107" s="558" t="s">
        <v>3009</v>
      </c>
      <c r="D107" s="551" t="s">
        <v>3017</v>
      </c>
      <c r="E107" s="112" t="s">
        <v>4</v>
      </c>
      <c r="F107" s="762" t="str">
        <f t="shared" si="5"/>
        <v/>
      </c>
      <c r="G107" s="89"/>
      <c r="H107" s="381" t="s">
        <v>3021</v>
      </c>
      <c r="I107" s="551" t="s">
        <v>3564</v>
      </c>
      <c r="J107" s="535"/>
      <c r="K107" s="119">
        <f t="shared" si="7"/>
        <v>0</v>
      </c>
      <c r="L107" s="436"/>
      <c r="M107" s="502"/>
      <c r="N107" s="502"/>
      <c r="O107" s="502"/>
    </row>
    <row r="108" spans="1:15" s="250" customFormat="1" ht="120" x14ac:dyDescent="0.25">
      <c r="A108" s="531"/>
      <c r="B108" s="547">
        <v>92</v>
      </c>
      <c r="C108" s="558" t="s">
        <v>3009</v>
      </c>
      <c r="D108" s="551" t="s">
        <v>3018</v>
      </c>
      <c r="E108" s="112" t="s">
        <v>4</v>
      </c>
      <c r="F108" s="762" t="str">
        <f t="shared" si="5"/>
        <v/>
      </c>
      <c r="G108" s="89"/>
      <c r="H108" s="381" t="s">
        <v>3021</v>
      </c>
      <c r="I108" s="551" t="s">
        <v>3565</v>
      </c>
      <c r="J108" s="535"/>
      <c r="K108" s="119">
        <f t="shared" si="7"/>
        <v>0</v>
      </c>
      <c r="L108" s="436"/>
      <c r="M108" s="502"/>
      <c r="N108" s="502"/>
      <c r="O108" s="502"/>
    </row>
    <row r="109" spans="1:15" s="250" customFormat="1" ht="90" x14ac:dyDescent="0.25">
      <c r="A109" s="531"/>
      <c r="B109" s="547">
        <v>93</v>
      </c>
      <c r="C109" s="558" t="s">
        <v>3009</v>
      </c>
      <c r="D109" s="551" t="s">
        <v>3019</v>
      </c>
      <c r="E109" s="112" t="s">
        <v>4</v>
      </c>
      <c r="F109" s="762" t="str">
        <f t="shared" si="5"/>
        <v/>
      </c>
      <c r="G109" s="89"/>
      <c r="H109" s="381" t="s">
        <v>3021</v>
      </c>
      <c r="I109" s="551" t="s">
        <v>3566</v>
      </c>
      <c r="J109" s="535"/>
      <c r="K109" s="119">
        <f t="shared" si="7"/>
        <v>0</v>
      </c>
      <c r="L109" s="436"/>
      <c r="M109" s="502"/>
      <c r="N109" s="502"/>
      <c r="O109" s="502"/>
    </row>
    <row r="110" spans="1:15" s="250" customFormat="1" ht="90" x14ac:dyDescent="0.25">
      <c r="A110" s="531"/>
      <c r="B110" s="547">
        <v>94</v>
      </c>
      <c r="C110" s="558" t="s">
        <v>3009</v>
      </c>
      <c r="D110" s="551" t="s">
        <v>3020</v>
      </c>
      <c r="E110" s="112" t="s">
        <v>4</v>
      </c>
      <c r="F110" s="762" t="str">
        <f t="shared" ref="F110" si="8">IF(E110="yes",3,IF(E110="Partial",2,IF(E110="No",1,IF(E110="N/A","",IF(E110="","")))))</f>
        <v/>
      </c>
      <c r="G110" s="89"/>
      <c r="H110" s="381" t="s">
        <v>3021</v>
      </c>
      <c r="I110" s="551" t="s">
        <v>3567</v>
      </c>
      <c r="J110" s="535"/>
      <c r="K110" s="119">
        <f t="shared" si="7"/>
        <v>0</v>
      </c>
      <c r="L110" s="436"/>
      <c r="M110" s="502"/>
      <c r="N110" s="502"/>
      <c r="O110" s="502"/>
    </row>
    <row r="111" spans="1:15" s="250" customFormat="1" ht="60" x14ac:dyDescent="0.25">
      <c r="A111" s="531"/>
      <c r="B111" s="547">
        <v>95</v>
      </c>
      <c r="C111" s="558"/>
      <c r="D111" s="551" t="s">
        <v>5128</v>
      </c>
      <c r="E111" s="112" t="s">
        <v>29</v>
      </c>
      <c r="F111" s="762">
        <f t="shared" si="5"/>
        <v>3</v>
      </c>
      <c r="G111" s="89"/>
      <c r="H111" s="381"/>
      <c r="I111" s="551" t="s">
        <v>5119</v>
      </c>
      <c r="J111" s="535"/>
      <c r="K111" s="119">
        <f t="shared" si="7"/>
        <v>0</v>
      </c>
      <c r="L111" s="436"/>
      <c r="M111" s="502"/>
      <c r="N111" s="502"/>
      <c r="O111" s="502"/>
    </row>
    <row r="112" spans="1:15" s="69" customFormat="1" x14ac:dyDescent="0.25">
      <c r="A112" s="517"/>
      <c r="B112" s="910"/>
      <c r="C112" s="910"/>
      <c r="D112" s="910"/>
      <c r="E112" s="910"/>
      <c r="F112" s="910"/>
      <c r="G112" s="910"/>
      <c r="H112" s="910"/>
      <c r="I112" s="910"/>
      <c r="J112" s="518"/>
      <c r="K112" s="119"/>
      <c r="L112" s="405"/>
    </row>
    <row r="113" spans="1:12" s="69" customFormat="1" ht="24" customHeight="1" x14ac:dyDescent="0.25">
      <c r="A113" s="517"/>
      <c r="B113" s="910"/>
      <c r="C113" s="910"/>
      <c r="D113" s="910"/>
      <c r="E113" s="910"/>
      <c r="F113" s="910"/>
      <c r="G113" s="910"/>
      <c r="H113" s="910"/>
      <c r="I113" s="910"/>
      <c r="J113" s="518"/>
      <c r="K113" s="119"/>
      <c r="L113" s="405"/>
    </row>
    <row r="114" spans="1:12" s="69" customFormat="1" x14ac:dyDescent="0.25">
      <c r="A114" s="517"/>
      <c r="B114" s="910"/>
      <c r="C114" s="910"/>
      <c r="D114" s="910"/>
      <c r="E114" s="910"/>
      <c r="F114" s="910"/>
      <c r="G114" s="910"/>
      <c r="H114" s="910"/>
      <c r="I114" s="910"/>
      <c r="J114" s="518"/>
      <c r="K114" s="119"/>
      <c r="L114" s="405"/>
    </row>
    <row r="115" spans="1:12" s="69" customFormat="1" ht="24" customHeight="1" x14ac:dyDescent="0.25">
      <c r="A115" s="517"/>
      <c r="B115" s="561"/>
      <c r="C115" s="561"/>
      <c r="D115" s="561"/>
      <c r="E115" s="561"/>
      <c r="F115" s="561"/>
      <c r="G115" s="561"/>
      <c r="H115" s="561"/>
      <c r="I115" s="561"/>
      <c r="J115" s="518"/>
      <c r="K115" s="119"/>
      <c r="L115" s="405"/>
    </row>
    <row r="116" spans="1:12" ht="15.75" thickBot="1" x14ac:dyDescent="0.3">
      <c r="A116" s="562"/>
      <c r="B116" s="563"/>
      <c r="C116" s="563"/>
      <c r="D116" s="563"/>
      <c r="E116" s="563"/>
      <c r="F116" s="563"/>
      <c r="G116" s="563"/>
      <c r="H116" s="563"/>
      <c r="I116" s="563"/>
      <c r="J116" s="564"/>
      <c r="K116" s="119">
        <f>SUM($K$13:$K$115)</f>
        <v>0</v>
      </c>
      <c r="L116" s="433"/>
    </row>
    <row r="117" spans="1:12" x14ac:dyDescent="0.25">
      <c r="C117" s="923"/>
      <c r="D117" s="923"/>
      <c r="E117" s="923"/>
      <c r="F117" s="923"/>
      <c r="G117" s="923"/>
      <c r="H117" s="923"/>
      <c r="I117" s="923"/>
      <c r="L117" s="433"/>
    </row>
    <row r="118" spans="1:12" x14ac:dyDescent="0.25">
      <c r="L118" s="433"/>
    </row>
    <row r="119" spans="1:12" x14ac:dyDescent="0.25">
      <c r="L119" s="433"/>
    </row>
    <row r="120" spans="1:12" x14ac:dyDescent="0.25">
      <c r="L120" s="433"/>
    </row>
    <row r="121" spans="1:12" x14ac:dyDescent="0.25">
      <c r="L121" s="433"/>
    </row>
    <row r="122" spans="1:12" x14ac:dyDescent="0.25">
      <c r="L122" s="433"/>
    </row>
    <row r="123" spans="1:12" x14ac:dyDescent="0.25">
      <c r="L123" s="433"/>
    </row>
    <row r="124" spans="1:12" x14ac:dyDescent="0.25">
      <c r="L124" s="433"/>
    </row>
    <row r="125" spans="1:12" x14ac:dyDescent="0.25">
      <c r="L125" s="433"/>
    </row>
    <row r="126" spans="1:12" x14ac:dyDescent="0.25">
      <c r="L126" s="433"/>
    </row>
    <row r="127" spans="1:12" x14ac:dyDescent="0.25">
      <c r="L127" s="433"/>
    </row>
    <row r="128" spans="1:12" x14ac:dyDescent="0.25">
      <c r="L128" s="433"/>
    </row>
    <row r="129" spans="12:12" x14ac:dyDescent="0.25">
      <c r="L129" s="433"/>
    </row>
    <row r="130" spans="12:12" x14ac:dyDescent="0.25">
      <c r="L130" s="433"/>
    </row>
    <row r="131" spans="12:12" x14ac:dyDescent="0.25">
      <c r="L131" s="433"/>
    </row>
    <row r="132" spans="12:12" x14ac:dyDescent="0.25">
      <c r="L132" s="433"/>
    </row>
    <row r="133" spans="12:12" x14ac:dyDescent="0.25">
      <c r="L133" s="433"/>
    </row>
    <row r="134" spans="12:12" x14ac:dyDescent="0.25">
      <c r="L134" s="433"/>
    </row>
    <row r="135" spans="12:12" x14ac:dyDescent="0.25">
      <c r="L135" s="433"/>
    </row>
    <row r="136" spans="12:12" x14ac:dyDescent="0.25">
      <c r="L136" s="433"/>
    </row>
    <row r="137" spans="12:12" x14ac:dyDescent="0.25">
      <c r="L137" s="433"/>
    </row>
    <row r="138" spans="12:12" x14ac:dyDescent="0.25">
      <c r="L138" s="433"/>
    </row>
    <row r="139" spans="12:12" x14ac:dyDescent="0.25">
      <c r="L139" s="433"/>
    </row>
    <row r="140" spans="12:12" x14ac:dyDescent="0.25">
      <c r="L140" s="433"/>
    </row>
    <row r="141" spans="12:12" x14ac:dyDescent="0.25">
      <c r="L141" s="433"/>
    </row>
    <row r="142" spans="12:12" x14ac:dyDescent="0.25">
      <c r="L142" s="433"/>
    </row>
    <row r="143" spans="12:12" x14ac:dyDescent="0.25">
      <c r="L143" s="433"/>
    </row>
    <row r="144" spans="12:12" x14ac:dyDescent="0.25">
      <c r="L144" s="433"/>
    </row>
    <row r="145" spans="12:12" x14ac:dyDescent="0.25">
      <c r="L145" s="433"/>
    </row>
    <row r="146" spans="12:12" x14ac:dyDescent="0.25">
      <c r="L146" s="433"/>
    </row>
    <row r="147" spans="12:12" x14ac:dyDescent="0.25">
      <c r="L147" s="433"/>
    </row>
    <row r="148" spans="12:12" x14ac:dyDescent="0.25">
      <c r="L148" s="433"/>
    </row>
    <row r="149" spans="12:12" x14ac:dyDescent="0.25">
      <c r="L149" s="433"/>
    </row>
    <row r="150" spans="12:12" x14ac:dyDescent="0.25">
      <c r="L150" s="433"/>
    </row>
    <row r="151" spans="12:12" x14ac:dyDescent="0.25">
      <c r="L151" s="433"/>
    </row>
    <row r="152" spans="12:12" x14ac:dyDescent="0.25">
      <c r="L152" s="433"/>
    </row>
    <row r="153" spans="12:12" x14ac:dyDescent="0.25">
      <c r="L153" s="433"/>
    </row>
    <row r="154" spans="12:12" x14ac:dyDescent="0.25">
      <c r="L154" s="433"/>
    </row>
    <row r="155" spans="12:12" x14ac:dyDescent="0.25">
      <c r="L155" s="433"/>
    </row>
    <row r="156" spans="12:12" x14ac:dyDescent="0.25">
      <c r="L156" s="433"/>
    </row>
    <row r="157" spans="12:12" x14ac:dyDescent="0.25">
      <c r="L157" s="433"/>
    </row>
    <row r="158" spans="12:12" x14ac:dyDescent="0.25">
      <c r="L158" s="433"/>
    </row>
    <row r="159" spans="12:12" x14ac:dyDescent="0.25">
      <c r="L159" s="433"/>
    </row>
    <row r="160" spans="12:12" x14ac:dyDescent="0.25">
      <c r="L160" s="433"/>
    </row>
    <row r="161" spans="2:12" x14ac:dyDescent="0.25">
      <c r="L161" s="433"/>
    </row>
    <row r="162" spans="2:12" x14ac:dyDescent="0.25">
      <c r="L162" s="433"/>
    </row>
    <row r="163" spans="2:12" s="69" customFormat="1" ht="15" customHeight="1" x14ac:dyDescent="0.25">
      <c r="B163" s="880" t="s">
        <v>1505</v>
      </c>
      <c r="C163" s="880"/>
      <c r="D163" s="289">
        <f>SUM($F$12:$F$143)</f>
        <v>186</v>
      </c>
      <c r="E163" s="114"/>
      <c r="F163" s="114"/>
      <c r="G163" s="114"/>
      <c r="H163" s="114"/>
      <c r="I163" s="114"/>
      <c r="K163" s="183"/>
      <c r="L163" s="405"/>
    </row>
    <row r="164" spans="2:12" s="69" customFormat="1" ht="15" customHeight="1" x14ac:dyDescent="0.25">
      <c r="B164" s="116"/>
      <c r="C164" s="285"/>
      <c r="D164" s="114"/>
      <c r="E164" s="114"/>
      <c r="F164" s="114"/>
      <c r="G164" s="114"/>
      <c r="H164" s="114"/>
      <c r="I164" s="114"/>
      <c r="K164" s="183"/>
      <c r="L164" s="405"/>
    </row>
    <row r="165" spans="2:12" s="69" customFormat="1" ht="15" customHeight="1" x14ac:dyDescent="0.25">
      <c r="B165" s="880" t="s">
        <v>1504</v>
      </c>
      <c r="C165" s="880"/>
      <c r="D165" s="73">
        <f>IF(ISERROR(E175/D175),"",E175/D175)</f>
        <v>2.547945205479452</v>
      </c>
      <c r="E165" s="114"/>
      <c r="G165" s="114"/>
      <c r="H165" s="114"/>
      <c r="I165" s="114"/>
      <c r="K165" s="183"/>
      <c r="L165" s="405"/>
    </row>
    <row r="166" spans="2:12" s="69" customFormat="1" ht="15" customHeight="1" x14ac:dyDescent="0.25">
      <c r="B166" s="285"/>
      <c r="C166" s="285"/>
      <c r="D166" s="114"/>
      <c r="E166" s="114"/>
      <c r="F166" s="114"/>
      <c r="G166" s="114"/>
      <c r="H166" s="114"/>
      <c r="I166" s="114"/>
      <c r="K166" s="183"/>
      <c r="L166" s="405"/>
    </row>
    <row r="167" spans="2:12" s="69" customFormat="1" ht="32.25" customHeight="1" x14ac:dyDescent="0.25">
      <c r="B167" s="882" t="s">
        <v>1502</v>
      </c>
      <c r="C167" s="882"/>
      <c r="D167" s="73">
        <f>COUNTA($D$12:$D$143)</f>
        <v>95</v>
      </c>
      <c r="E167" s="114"/>
      <c r="F167" s="114"/>
      <c r="G167" s="114"/>
      <c r="H167" s="114"/>
      <c r="I167" s="114"/>
      <c r="K167" s="183"/>
      <c r="L167" s="405"/>
    </row>
    <row r="168" spans="2:12" s="69" customFormat="1" ht="39" customHeight="1" x14ac:dyDescent="0.25">
      <c r="B168" s="883" t="s">
        <v>1507</v>
      </c>
      <c r="C168" s="883"/>
      <c r="D168" s="195">
        <f>K116</f>
        <v>0</v>
      </c>
      <c r="K168" s="183"/>
      <c r="L168" s="405"/>
    </row>
    <row r="169" spans="2:12" s="69" customFormat="1" x14ac:dyDescent="0.25">
      <c r="K169" s="183"/>
      <c r="L169" s="405"/>
    </row>
    <row r="170" spans="2:12" s="69" customFormat="1" ht="15" customHeight="1" x14ac:dyDescent="0.25">
      <c r="B170" s="880" t="s">
        <v>1506</v>
      </c>
      <c r="C170" s="880"/>
      <c r="D170" s="880"/>
      <c r="E170" s="117" t="s">
        <v>1503</v>
      </c>
      <c r="F170" s="114"/>
      <c r="G170" s="114"/>
      <c r="H170" s="114"/>
      <c r="I170" s="114"/>
      <c r="K170" s="183"/>
      <c r="L170" s="405"/>
    </row>
    <row r="171" spans="2:12" s="69" customFormat="1" ht="15" customHeight="1" x14ac:dyDescent="0.25">
      <c r="B171" s="880" t="s">
        <v>29</v>
      </c>
      <c r="C171" s="880"/>
      <c r="D171" s="196">
        <f>COUNTIF($E$13:$E$117,"Yes")</f>
        <v>52</v>
      </c>
      <c r="E171" s="196">
        <f>D171*3</f>
        <v>156</v>
      </c>
      <c r="F171" s="114"/>
      <c r="G171" s="114"/>
      <c r="H171" s="114"/>
      <c r="I171" s="114"/>
      <c r="K171" s="183"/>
      <c r="L171" s="405"/>
    </row>
    <row r="172" spans="2:12" s="69" customFormat="1" ht="15" customHeight="1" x14ac:dyDescent="0.25">
      <c r="B172" s="880" t="s">
        <v>30</v>
      </c>
      <c r="C172" s="880"/>
      <c r="D172" s="197">
        <f>COUNTIF($E$13:$E$117,"Partial")</f>
        <v>9</v>
      </c>
      <c r="E172" s="197">
        <f>D172*2</f>
        <v>18</v>
      </c>
      <c r="F172" s="114"/>
      <c r="G172" s="114"/>
      <c r="H172" s="114"/>
      <c r="I172" s="114"/>
      <c r="K172" s="183"/>
      <c r="L172" s="405"/>
    </row>
    <row r="173" spans="2:12" s="69" customFormat="1" ht="15" customHeight="1" x14ac:dyDescent="0.25">
      <c r="B173" s="880" t="s">
        <v>31</v>
      </c>
      <c r="C173" s="880"/>
      <c r="D173" s="197">
        <f>COUNTIF($E$13:$E$143,"No")</f>
        <v>12</v>
      </c>
      <c r="E173" s="197">
        <f>D173*1</f>
        <v>12</v>
      </c>
      <c r="F173" s="114"/>
      <c r="G173" s="114"/>
      <c r="H173" s="114"/>
      <c r="I173" s="114"/>
      <c r="K173" s="183"/>
      <c r="L173" s="405"/>
    </row>
    <row r="174" spans="2:12" s="69" customFormat="1" x14ac:dyDescent="0.25">
      <c r="D174" s="198"/>
      <c r="E174" s="199">
        <f>D174*0</f>
        <v>0</v>
      </c>
      <c r="K174" s="183"/>
      <c r="L174" s="405"/>
    </row>
    <row r="175" spans="2:12" s="69" customFormat="1" ht="15.75" thickBot="1" x14ac:dyDescent="0.3">
      <c r="D175" s="350">
        <f>SUM(D171:D174)</f>
        <v>73</v>
      </c>
      <c r="E175" s="121">
        <f>SUM(E171:E174)</f>
        <v>186</v>
      </c>
      <c r="K175" s="183"/>
      <c r="L175" s="405"/>
    </row>
    <row r="176" spans="2:12" ht="15.75" thickTop="1" x14ac:dyDescent="0.25">
      <c r="B176" s="118" t="s">
        <v>4</v>
      </c>
      <c r="D176" s="114">
        <f>COUNTIF($E$13:$E$143,"N/A")</f>
        <v>22</v>
      </c>
      <c r="K176" s="119"/>
      <c r="L176" s="433"/>
    </row>
    <row r="177" spans="2:12" ht="15.75" thickBot="1" x14ac:dyDescent="0.3">
      <c r="D177" s="355">
        <f>SUM(D175:D176)</f>
        <v>95</v>
      </c>
      <c r="K177" s="119"/>
      <c r="L177" s="433"/>
    </row>
    <row r="178" spans="2:12" s="1" customFormat="1" ht="71.25" customHeight="1" thickTop="1" x14ac:dyDescent="0.25">
      <c r="B178" s="873" t="s">
        <v>1958</v>
      </c>
      <c r="C178" s="873"/>
      <c r="D178" s="256">
        <f>SUMPRODUCT(($F13:$F139=2)*(ISBLANK($G13:$G139)))</f>
        <v>2</v>
      </c>
      <c r="K178" s="119"/>
      <c r="L178" s="406"/>
    </row>
    <row r="179" spans="2:12" x14ac:dyDescent="0.25">
      <c r="L179" s="433"/>
    </row>
    <row r="180" spans="2:12" x14ac:dyDescent="0.25">
      <c r="L180" s="433"/>
    </row>
    <row r="181" spans="2:12" x14ac:dyDescent="0.25">
      <c r="L181" s="433"/>
    </row>
    <row r="182" spans="2:12" x14ac:dyDescent="0.25">
      <c r="L182" s="433"/>
    </row>
    <row r="183" spans="2:12" x14ac:dyDescent="0.25">
      <c r="L183" s="433"/>
    </row>
    <row r="184" spans="2:12" x14ac:dyDescent="0.25">
      <c r="L184" s="433"/>
    </row>
    <row r="185" spans="2:12" x14ac:dyDescent="0.25">
      <c r="L185" s="433"/>
    </row>
    <row r="186" spans="2:12" x14ac:dyDescent="0.25">
      <c r="L186" s="433"/>
    </row>
    <row r="187" spans="2:12" x14ac:dyDescent="0.25">
      <c r="L187" s="433"/>
    </row>
    <row r="188" spans="2:12" x14ac:dyDescent="0.25">
      <c r="L188" s="433"/>
    </row>
    <row r="189" spans="2:12" x14ac:dyDescent="0.25">
      <c r="L189" s="433"/>
    </row>
    <row r="190" spans="2:12" x14ac:dyDescent="0.25">
      <c r="L190" s="433"/>
    </row>
    <row r="191" spans="2:12" x14ac:dyDescent="0.25">
      <c r="L191" s="433"/>
    </row>
    <row r="192" spans="2:12" x14ac:dyDescent="0.25">
      <c r="L192" s="433"/>
    </row>
    <row r="193" spans="12:12" x14ac:dyDescent="0.25">
      <c r="L193" s="433"/>
    </row>
    <row r="194" spans="12:12" x14ac:dyDescent="0.25">
      <c r="L194" s="433"/>
    </row>
    <row r="195" spans="12:12" x14ac:dyDescent="0.25">
      <c r="L195" s="433"/>
    </row>
    <row r="196" spans="12:12" x14ac:dyDescent="0.25">
      <c r="L196" s="433"/>
    </row>
    <row r="197" spans="12:12" x14ac:dyDescent="0.25">
      <c r="L197" s="433"/>
    </row>
    <row r="198" spans="12:12" x14ac:dyDescent="0.25">
      <c r="L198" s="433"/>
    </row>
    <row r="199" spans="12:12" x14ac:dyDescent="0.25">
      <c r="L199" s="433"/>
    </row>
    <row r="200" spans="12:12" x14ac:dyDescent="0.25">
      <c r="L200" s="433"/>
    </row>
    <row r="201" spans="12:12" x14ac:dyDescent="0.25">
      <c r="L201" s="433"/>
    </row>
    <row r="202" spans="12:12" x14ac:dyDescent="0.25">
      <c r="L202" s="433"/>
    </row>
    <row r="203" spans="12:12" x14ac:dyDescent="0.25">
      <c r="L203" s="433"/>
    </row>
    <row r="204" spans="12:12" x14ac:dyDescent="0.25">
      <c r="L204" s="433"/>
    </row>
    <row r="205" spans="12:12" x14ac:dyDescent="0.25">
      <c r="L205" s="433"/>
    </row>
    <row r="206" spans="12:12" x14ac:dyDescent="0.25">
      <c r="L206" s="433"/>
    </row>
    <row r="207" spans="12:12" x14ac:dyDescent="0.25">
      <c r="L207" s="433"/>
    </row>
    <row r="208" spans="12:12" x14ac:dyDescent="0.25">
      <c r="L208" s="433"/>
    </row>
    <row r="209" spans="12:12" x14ac:dyDescent="0.25">
      <c r="L209" s="433"/>
    </row>
    <row r="210" spans="12:12" x14ac:dyDescent="0.25">
      <c r="L210" s="433"/>
    </row>
    <row r="211" spans="12:12" x14ac:dyDescent="0.25">
      <c r="L211" s="433"/>
    </row>
    <row r="212" spans="12:12" x14ac:dyDescent="0.25">
      <c r="L212" s="433"/>
    </row>
    <row r="213" spans="12:12" x14ac:dyDescent="0.25">
      <c r="L213" s="433"/>
    </row>
    <row r="214" spans="12:12" x14ac:dyDescent="0.25">
      <c r="L214" s="433"/>
    </row>
    <row r="215" spans="12:12" x14ac:dyDescent="0.25">
      <c r="L215" s="433"/>
    </row>
    <row r="216" spans="12:12" x14ac:dyDescent="0.25">
      <c r="L216" s="433"/>
    </row>
    <row r="217" spans="12:12" x14ac:dyDescent="0.25">
      <c r="L217" s="433"/>
    </row>
    <row r="218" spans="12:12" x14ac:dyDescent="0.25">
      <c r="L218" s="433"/>
    </row>
    <row r="219" spans="12:12" x14ac:dyDescent="0.25">
      <c r="L219" s="433"/>
    </row>
    <row r="220" spans="12:12" x14ac:dyDescent="0.25">
      <c r="L220" s="433"/>
    </row>
    <row r="221" spans="12:12" x14ac:dyDescent="0.25">
      <c r="L221" s="433"/>
    </row>
    <row r="222" spans="12:12" x14ac:dyDescent="0.25">
      <c r="L222" s="433"/>
    </row>
    <row r="223" spans="12:12" x14ac:dyDescent="0.25">
      <c r="L223" s="433"/>
    </row>
    <row r="224" spans="12:12" x14ac:dyDescent="0.25">
      <c r="L224" s="433"/>
    </row>
    <row r="225" spans="12:12" x14ac:dyDescent="0.25">
      <c r="L225" s="433"/>
    </row>
    <row r="226" spans="12:12" x14ac:dyDescent="0.25">
      <c r="L226" s="433"/>
    </row>
    <row r="227" spans="12:12" x14ac:dyDescent="0.25">
      <c r="L227" s="433"/>
    </row>
    <row r="228" spans="12:12" x14ac:dyDescent="0.25">
      <c r="L228" s="433"/>
    </row>
    <row r="229" spans="12:12" x14ac:dyDescent="0.25">
      <c r="L229" s="433"/>
    </row>
    <row r="230" spans="12:12" x14ac:dyDescent="0.25">
      <c r="L230" s="433"/>
    </row>
    <row r="231" spans="12:12" x14ac:dyDescent="0.25">
      <c r="L231" s="433"/>
    </row>
    <row r="232" spans="12:12" x14ac:dyDescent="0.25">
      <c r="L232" s="433"/>
    </row>
    <row r="233" spans="12:12" x14ac:dyDescent="0.25">
      <c r="L233" s="433"/>
    </row>
    <row r="234" spans="12:12" x14ac:dyDescent="0.25">
      <c r="L234" s="433"/>
    </row>
    <row r="235" spans="12:12" x14ac:dyDescent="0.25">
      <c r="L235" s="433"/>
    </row>
    <row r="236" spans="12:12" x14ac:dyDescent="0.25">
      <c r="L236" s="433"/>
    </row>
    <row r="237" spans="12:12" x14ac:dyDescent="0.25">
      <c r="L237" s="433"/>
    </row>
    <row r="238" spans="12:12" x14ac:dyDescent="0.25">
      <c r="L238" s="433"/>
    </row>
    <row r="239" spans="12:12" x14ac:dyDescent="0.25">
      <c r="L239" s="433"/>
    </row>
    <row r="240" spans="12:12" x14ac:dyDescent="0.25">
      <c r="L240" s="433"/>
    </row>
    <row r="241" spans="12:12" x14ac:dyDescent="0.25">
      <c r="L241" s="433"/>
    </row>
    <row r="242" spans="12:12" x14ac:dyDescent="0.25">
      <c r="L242" s="433"/>
    </row>
    <row r="243" spans="12:12" x14ac:dyDescent="0.25">
      <c r="L243" s="433"/>
    </row>
    <row r="244" spans="12:12" x14ac:dyDescent="0.25">
      <c r="L244" s="433"/>
    </row>
    <row r="245" spans="12:12" x14ac:dyDescent="0.25">
      <c r="L245" s="433"/>
    </row>
    <row r="246" spans="12:12" x14ac:dyDescent="0.25">
      <c r="L246" s="433"/>
    </row>
    <row r="247" spans="12:12" x14ac:dyDescent="0.25">
      <c r="L247" s="433"/>
    </row>
    <row r="248" spans="12:12" x14ac:dyDescent="0.25">
      <c r="L248" s="433"/>
    </row>
    <row r="249" spans="12:12" x14ac:dyDescent="0.25">
      <c r="L249" s="433"/>
    </row>
  </sheetData>
  <sheetProtection password="CCDD" sheet="1" objects="1" scenarios="1" selectLockedCells="1"/>
  <mergeCells count="23">
    <mergeCell ref="M10:O10"/>
    <mergeCell ref="B170:D170"/>
    <mergeCell ref="B171:C171"/>
    <mergeCell ref="B172:C172"/>
    <mergeCell ref="B173:C173"/>
    <mergeCell ref="B178:C178"/>
    <mergeCell ref="B168:C168"/>
    <mergeCell ref="B112:I112"/>
    <mergeCell ref="B113:I113"/>
    <mergeCell ref="B114:I114"/>
    <mergeCell ref="C117:I117"/>
    <mergeCell ref="B163:C163"/>
    <mergeCell ref="B165:C165"/>
    <mergeCell ref="B167:C167"/>
    <mergeCell ref="B8:C9"/>
    <mergeCell ref="D8:D9"/>
    <mergeCell ref="F8:G9"/>
    <mergeCell ref="H8:H9"/>
    <mergeCell ref="B2:I2"/>
    <mergeCell ref="B3:I3"/>
    <mergeCell ref="D5:D6"/>
    <mergeCell ref="G5:G6"/>
    <mergeCell ref="I5:I6"/>
  </mergeCells>
  <conditionalFormatting sqref="E13:E29 E58:E80 E82:E99 E31:E56">
    <cfRule type="cellIs" dxfId="2585" priority="1404" stopIfTrue="1" operator="equal">
      <formula>"Yes"</formula>
    </cfRule>
    <cfRule type="expression" dxfId="2584" priority="1405" stopIfTrue="1">
      <formula>NOT(ISERROR(SEARCH("n/a",E13)))</formula>
    </cfRule>
    <cfRule type="expression" dxfId="2583" priority="1406" stopIfTrue="1">
      <formula>NOT(ISERROR(SEARCH("partial",E13)))</formula>
    </cfRule>
  </conditionalFormatting>
  <conditionalFormatting sqref="F13:F29 F82:F99 F102:F109 F31:F56 F58:F80 F111">
    <cfRule type="cellIs" dxfId="2582" priority="1401" stopIfTrue="1" operator="equal">
      <formula>3</formula>
    </cfRule>
    <cfRule type="cellIs" dxfId="2581" priority="1402" stopIfTrue="1" operator="equal">
      <formula>2</formula>
    </cfRule>
    <cfRule type="cellIs" dxfId="2580" priority="1403" stopIfTrue="1" operator="equal">
      <formula>1</formula>
    </cfRule>
  </conditionalFormatting>
  <conditionalFormatting sqref="E13:E29 E58:E80 E82:E99 E31:E56">
    <cfRule type="cellIs" dxfId="2579" priority="1398" stopIfTrue="1" operator="equal">
      <formula>"Yes"</formula>
    </cfRule>
    <cfRule type="cellIs" dxfId="2578" priority="1399" stopIfTrue="1" operator="equal">
      <formula>"PARTIAL"</formula>
    </cfRule>
    <cfRule type="cellIs" dxfId="2577" priority="1400" stopIfTrue="1" operator="equal">
      <formula>"NO"</formula>
    </cfRule>
  </conditionalFormatting>
  <conditionalFormatting sqref="E13:E29 E58:E80 E82:E99 E31:E56">
    <cfRule type="containsText" dxfId="2576" priority="1394" operator="containsText" text="N/A">
      <formula>NOT(ISERROR(SEARCH("N/A",E13)))</formula>
    </cfRule>
    <cfRule type="containsText" dxfId="2575" priority="1395" operator="containsText" text="No">
      <formula>NOT(ISERROR(SEARCH("No",E13)))</formula>
    </cfRule>
    <cfRule type="containsText" dxfId="2574" priority="1396" operator="containsText" text="Partial">
      <formula>NOT(ISERROR(SEARCH("Partial",E13)))</formula>
    </cfRule>
    <cfRule type="containsText" dxfId="2573" priority="1397" operator="containsText" text="Yes">
      <formula>NOT(ISERROR(SEARCH("Yes",E13)))</formula>
    </cfRule>
  </conditionalFormatting>
  <conditionalFormatting sqref="F13:F29 F82:F99 F102:F109 F31:F56 F58:F80 F111">
    <cfRule type="cellIs" dxfId="2572" priority="1377" operator="equal">
      <formula>1</formula>
    </cfRule>
    <cfRule type="cellIs" dxfId="2571" priority="1378" operator="equal">
      <formula>1</formula>
    </cfRule>
    <cfRule type="containsText" dxfId="2570" priority="1383" operator="containsText" text="N/A">
      <formula>NOT(ISERROR(SEARCH("N/A",F13)))</formula>
    </cfRule>
    <cfRule type="cellIs" dxfId="2569" priority="1384" operator="equal">
      <formula>1</formula>
    </cfRule>
    <cfRule type="cellIs" dxfId="2568" priority="1385" operator="equal">
      <formula>1</formula>
    </cfRule>
    <cfRule type="cellIs" dxfId="2567" priority="1386" operator="equal">
      <formula>2</formula>
    </cfRule>
    <cfRule type="cellIs" dxfId="2566" priority="1387" operator="equal">
      <formula>2</formula>
    </cfRule>
    <cfRule type="cellIs" dxfId="2565" priority="1388" operator="equal">
      <formula>2</formula>
    </cfRule>
    <cfRule type="cellIs" dxfId="2564" priority="1389" operator="equal">
      <formula>3</formula>
    </cfRule>
    <cfRule type="containsBlanks" dxfId="2563" priority="1390">
      <formula>LEN(TRIM(F13))=0</formula>
    </cfRule>
    <cfRule type="cellIs" dxfId="2562" priority="1391" stopIfTrue="1" operator="equal">
      <formula>3</formula>
    </cfRule>
    <cfRule type="cellIs" dxfId="2561" priority="1392" stopIfTrue="1" operator="equal">
      <formula>2</formula>
    </cfRule>
    <cfRule type="cellIs" dxfId="2560" priority="1393" stopIfTrue="1" operator="equal">
      <formula>1</formula>
    </cfRule>
  </conditionalFormatting>
  <conditionalFormatting sqref="F13:F29 F82:F99 F102:F109 F31:F56 F58:F80 F111">
    <cfRule type="cellIs" dxfId="2559" priority="1382" operator="equal">
      <formula>1</formula>
    </cfRule>
  </conditionalFormatting>
  <conditionalFormatting sqref="E13:E29 E58:E80 E82:E99 E31:E56">
    <cfRule type="containsText" dxfId="2558" priority="1379" operator="containsText" text="N/A">
      <formula>NOT(ISERROR(SEARCH("N/A",E13)))</formula>
    </cfRule>
    <cfRule type="containsBlanks" dxfId="2557" priority="1380">
      <formula>LEN(TRIM(E13))=0</formula>
    </cfRule>
    <cfRule type="containsText" dxfId="2556" priority="1381" operator="containsText" text="&quot; &quot;">
      <formula>NOT(ISERROR(SEARCH(""" """,E13)))</formula>
    </cfRule>
  </conditionalFormatting>
  <conditionalFormatting sqref="E13:F13 E40:F53">
    <cfRule type="expression" priority="1376">
      <formula>(ISBLANK($G13))*($F13=2)</formula>
    </cfRule>
  </conditionalFormatting>
  <conditionalFormatting sqref="G13 G41:G43 G31:G36 G45:G56">
    <cfRule type="expression" dxfId="2555" priority="1375">
      <formula>(ISBLANK($G13))*($F13=2)</formula>
    </cfRule>
  </conditionalFormatting>
  <conditionalFormatting sqref="E14:F29">
    <cfRule type="expression" priority="758">
      <formula>(ISBLANK($G14))*($F14=2)</formula>
    </cfRule>
  </conditionalFormatting>
  <conditionalFormatting sqref="G14:G29">
    <cfRule type="expression" dxfId="2554" priority="757">
      <formula>(ISBLANK($G14))*($F14=2)</formula>
    </cfRule>
  </conditionalFormatting>
  <conditionalFormatting sqref="E31:F36 E54:F56">
    <cfRule type="expression" priority="726">
      <formula>(ISBLANK($G31))*($F31=2)</formula>
    </cfRule>
  </conditionalFormatting>
  <conditionalFormatting sqref="E58:F80">
    <cfRule type="expression" priority="694">
      <formula>(ISBLANK($G58))*($F58=2)</formula>
    </cfRule>
  </conditionalFormatting>
  <conditionalFormatting sqref="G58:G80">
    <cfRule type="expression" dxfId="2553" priority="693">
      <formula>(ISBLANK($G58))*($F58=2)</formula>
    </cfRule>
  </conditionalFormatting>
  <conditionalFormatting sqref="E82:F99">
    <cfRule type="expression" priority="662">
      <formula>(ISBLANK($G82))*($F82=2)</formula>
    </cfRule>
  </conditionalFormatting>
  <conditionalFormatting sqref="G82:G99">
    <cfRule type="expression" dxfId="2552" priority="661">
      <formula>(ISBLANK($G82))*($F82=2)</formula>
    </cfRule>
  </conditionalFormatting>
  <conditionalFormatting sqref="F102:F109 F111">
    <cfRule type="expression" priority="630">
      <formula>(ISBLANK($G102))*($F102=2)</formula>
    </cfRule>
  </conditionalFormatting>
  <conditionalFormatting sqref="G102:G109 G111">
    <cfRule type="expression" dxfId="2551" priority="629">
      <formula>(ISBLANK($G102))*($F102=2)</formula>
    </cfRule>
  </conditionalFormatting>
  <conditionalFormatting sqref="F101">
    <cfRule type="cellIs" dxfId="2550" priority="623" stopIfTrue="1" operator="equal">
      <formula>3</formula>
    </cfRule>
    <cfRule type="cellIs" dxfId="2549" priority="624" stopIfTrue="1" operator="equal">
      <formula>2</formula>
    </cfRule>
    <cfRule type="cellIs" dxfId="2548" priority="625" stopIfTrue="1" operator="equal">
      <formula>1</formula>
    </cfRule>
  </conditionalFormatting>
  <conditionalFormatting sqref="F101">
    <cfRule type="cellIs" dxfId="2547" priority="599" operator="equal">
      <formula>1</formula>
    </cfRule>
    <cfRule type="cellIs" dxfId="2546" priority="600" operator="equal">
      <formula>1</formula>
    </cfRule>
    <cfRule type="containsText" dxfId="2545" priority="605" operator="containsText" text="N/A">
      <formula>NOT(ISERROR(SEARCH("N/A",F101)))</formula>
    </cfRule>
    <cfRule type="cellIs" dxfId="2544" priority="606" operator="equal">
      <formula>1</formula>
    </cfRule>
    <cfRule type="cellIs" dxfId="2543" priority="607" operator="equal">
      <formula>1</formula>
    </cfRule>
    <cfRule type="cellIs" dxfId="2542" priority="608" operator="equal">
      <formula>2</formula>
    </cfRule>
    <cfRule type="cellIs" dxfId="2541" priority="609" operator="equal">
      <formula>2</formula>
    </cfRule>
    <cfRule type="cellIs" dxfId="2540" priority="610" operator="equal">
      <formula>2</formula>
    </cfRule>
    <cfRule type="cellIs" dxfId="2539" priority="611" operator="equal">
      <formula>3</formula>
    </cfRule>
    <cfRule type="containsBlanks" dxfId="2538" priority="612">
      <formula>LEN(TRIM(F101))=0</formula>
    </cfRule>
    <cfRule type="cellIs" dxfId="2537" priority="613" stopIfTrue="1" operator="equal">
      <formula>3</formula>
    </cfRule>
    <cfRule type="cellIs" dxfId="2536" priority="614" stopIfTrue="1" operator="equal">
      <formula>2</formula>
    </cfRule>
    <cfRule type="cellIs" dxfId="2535" priority="615" stopIfTrue="1" operator="equal">
      <formula>1</formula>
    </cfRule>
  </conditionalFormatting>
  <conditionalFormatting sqref="F101">
    <cfRule type="cellIs" dxfId="2534" priority="604" operator="equal">
      <formula>1</formula>
    </cfRule>
  </conditionalFormatting>
  <conditionalFormatting sqref="F101">
    <cfRule type="expression" priority="598">
      <formula>(ISBLANK($G101))*($F101=2)</formula>
    </cfRule>
  </conditionalFormatting>
  <conditionalFormatting sqref="G101">
    <cfRule type="expression" dxfId="2533" priority="597">
      <formula>(ISBLANK($G101))*($F101=2)</formula>
    </cfRule>
  </conditionalFormatting>
  <conditionalFormatting sqref="E101">
    <cfRule type="cellIs" dxfId="2532" priority="591" stopIfTrue="1" operator="equal">
      <formula>"Yes"</formula>
    </cfRule>
    <cfRule type="expression" dxfId="2531" priority="592" stopIfTrue="1">
      <formula>NOT(ISERROR(SEARCH("n/a",E101)))</formula>
    </cfRule>
    <cfRule type="expression" dxfId="2530" priority="593" stopIfTrue="1">
      <formula>NOT(ISERROR(SEARCH("partial",E101)))</formula>
    </cfRule>
  </conditionalFormatting>
  <conditionalFormatting sqref="E101">
    <cfRule type="cellIs" dxfId="2529" priority="594" stopIfTrue="1" operator="equal">
      <formula>"Yes"</formula>
    </cfRule>
    <cfRule type="cellIs" dxfId="2528" priority="595" stopIfTrue="1" operator="equal">
      <formula>"PARTIAL"</formula>
    </cfRule>
    <cfRule type="cellIs" dxfId="2527" priority="596" stopIfTrue="1" operator="equal">
      <formula>"NO"</formula>
    </cfRule>
  </conditionalFormatting>
  <conditionalFormatting sqref="E101 E37:E53">
    <cfRule type="containsText" dxfId="2526" priority="590" operator="containsText" text="No">
      <formula>NOT(ISERROR(SEARCH("No",E37)))</formula>
    </cfRule>
  </conditionalFormatting>
  <conditionalFormatting sqref="E101 E37:E53">
    <cfRule type="containsText" dxfId="2525" priority="586" operator="containsText" text="No">
      <formula>NOT(ISERROR(SEARCH("No",E37)))</formula>
    </cfRule>
    <cfRule type="cellIs" dxfId="2524" priority="587" stopIfTrue="1" operator="equal">
      <formula>"Yes"</formula>
    </cfRule>
    <cfRule type="expression" dxfId="2523" priority="588" stopIfTrue="1">
      <formula>NOT(ISERROR(SEARCH("n/a",E37)))</formula>
    </cfRule>
    <cfRule type="expression" dxfId="2522" priority="589" stopIfTrue="1">
      <formula>NOT(ISERROR(SEARCH("partial",E37)))</formula>
    </cfRule>
  </conditionalFormatting>
  <conditionalFormatting sqref="E101 E37:E53">
    <cfRule type="containsText" dxfId="2521" priority="584" operator="containsText" text="No">
      <formula>NOT(ISERROR(SEARCH("No",E37)))</formula>
    </cfRule>
    <cfRule type="containsText" dxfId="2520" priority="585" operator="containsText" text="No">
      <formula>NOT(ISERROR(SEARCH("No",E37)))</formula>
    </cfRule>
  </conditionalFormatting>
  <conditionalFormatting sqref="E101 E37:E53">
    <cfRule type="containsText" dxfId="2519" priority="580" operator="containsText" text="No">
      <formula>NOT(ISERROR(SEARCH("No",E37)))</formula>
    </cfRule>
    <cfRule type="cellIs" dxfId="2518" priority="581" stopIfTrue="1" operator="equal">
      <formula>"Yes"</formula>
    </cfRule>
    <cfRule type="expression" dxfId="2517" priority="582" stopIfTrue="1">
      <formula>NOT(ISERROR(SEARCH("n/a",E37)))</formula>
    </cfRule>
    <cfRule type="expression" dxfId="2516" priority="583" stopIfTrue="1">
      <formula>NOT(ISERROR(SEARCH("partial",E37)))</formula>
    </cfRule>
  </conditionalFormatting>
  <conditionalFormatting sqref="E101">
    <cfRule type="containsText" dxfId="2515" priority="576" operator="containsText" text="N/A">
      <formula>NOT(ISERROR(SEARCH("N/A",E101)))</formula>
    </cfRule>
    <cfRule type="containsText" dxfId="2514" priority="577" operator="containsText" text="No">
      <formula>NOT(ISERROR(SEARCH("No",E101)))</formula>
    </cfRule>
    <cfRule type="containsText" dxfId="2513" priority="578" operator="containsText" text="Partial">
      <formula>NOT(ISERROR(SEARCH("Partial",E101)))</formula>
    </cfRule>
    <cfRule type="containsText" dxfId="2512" priority="579" operator="containsText" text="Yes">
      <formula>NOT(ISERROR(SEARCH("Yes",E101)))</formula>
    </cfRule>
  </conditionalFormatting>
  <conditionalFormatting sqref="E101">
    <cfRule type="containsText" dxfId="2511" priority="573" operator="containsText" text="N/A">
      <formula>NOT(ISERROR(SEARCH("N/A",E101)))</formula>
    </cfRule>
    <cfRule type="containsBlanks" dxfId="2510" priority="574">
      <formula>LEN(TRIM(E101))=0</formula>
    </cfRule>
    <cfRule type="containsText" dxfId="2509" priority="575" operator="containsText" text="&quot; &quot;">
      <formula>NOT(ISERROR(SEARCH(""" """,E101)))</formula>
    </cfRule>
  </conditionalFormatting>
  <conditionalFormatting sqref="E102:E109 E111">
    <cfRule type="cellIs" dxfId="2508" priority="567" stopIfTrue="1" operator="equal">
      <formula>"Yes"</formula>
    </cfRule>
    <cfRule type="expression" dxfId="2507" priority="568" stopIfTrue="1">
      <formula>NOT(ISERROR(SEARCH("n/a",E102)))</formula>
    </cfRule>
    <cfRule type="expression" dxfId="2506" priority="569" stopIfTrue="1">
      <formula>NOT(ISERROR(SEARCH("partial",E102)))</formula>
    </cfRule>
  </conditionalFormatting>
  <conditionalFormatting sqref="E102:E109 E111">
    <cfRule type="cellIs" dxfId="2505" priority="570" stopIfTrue="1" operator="equal">
      <formula>"Yes"</formula>
    </cfRule>
    <cfRule type="cellIs" dxfId="2504" priority="571" stopIfTrue="1" operator="equal">
      <formula>"PARTIAL"</formula>
    </cfRule>
    <cfRule type="cellIs" dxfId="2503" priority="572" stopIfTrue="1" operator="equal">
      <formula>"NO"</formula>
    </cfRule>
  </conditionalFormatting>
  <conditionalFormatting sqref="E102:E109 E111">
    <cfRule type="containsText" dxfId="2502" priority="566" operator="containsText" text="No">
      <formula>NOT(ISERROR(SEARCH("No",E102)))</formula>
    </cfRule>
  </conditionalFormatting>
  <conditionalFormatting sqref="E102:E109 E111">
    <cfRule type="containsText" dxfId="2501" priority="562" operator="containsText" text="No">
      <formula>NOT(ISERROR(SEARCH("No",E102)))</formula>
    </cfRule>
    <cfRule type="cellIs" dxfId="2500" priority="563" stopIfTrue="1" operator="equal">
      <formula>"Yes"</formula>
    </cfRule>
    <cfRule type="expression" dxfId="2499" priority="564" stopIfTrue="1">
      <formula>NOT(ISERROR(SEARCH("n/a",E102)))</formula>
    </cfRule>
    <cfRule type="expression" dxfId="2498" priority="565" stopIfTrue="1">
      <formula>NOT(ISERROR(SEARCH("partial",E102)))</formula>
    </cfRule>
  </conditionalFormatting>
  <conditionalFormatting sqref="E102:E109 E111">
    <cfRule type="containsText" dxfId="2497" priority="560" operator="containsText" text="No">
      <formula>NOT(ISERROR(SEARCH("No",E102)))</formula>
    </cfRule>
    <cfRule type="containsText" dxfId="2496" priority="561" operator="containsText" text="No">
      <formula>NOT(ISERROR(SEARCH("No",E102)))</formula>
    </cfRule>
  </conditionalFormatting>
  <conditionalFormatting sqref="E102:E109 E111">
    <cfRule type="containsText" dxfId="2495" priority="556" operator="containsText" text="No">
      <formula>NOT(ISERROR(SEARCH("No",E102)))</formula>
    </cfRule>
    <cfRule type="cellIs" dxfId="2494" priority="557" stopIfTrue="1" operator="equal">
      <formula>"Yes"</formula>
    </cfRule>
    <cfRule type="expression" dxfId="2493" priority="558" stopIfTrue="1">
      <formula>NOT(ISERROR(SEARCH("n/a",E102)))</formula>
    </cfRule>
    <cfRule type="expression" dxfId="2492" priority="559" stopIfTrue="1">
      <formula>NOT(ISERROR(SEARCH("partial",E102)))</formula>
    </cfRule>
  </conditionalFormatting>
  <conditionalFormatting sqref="E102:E109 E111">
    <cfRule type="containsText" dxfId="2491" priority="552" operator="containsText" text="N/A">
      <formula>NOT(ISERROR(SEARCH("N/A",E102)))</formula>
    </cfRule>
    <cfRule type="containsText" dxfId="2490" priority="553" operator="containsText" text="No">
      <formula>NOT(ISERROR(SEARCH("No",E102)))</formula>
    </cfRule>
    <cfRule type="containsText" dxfId="2489" priority="554" operator="containsText" text="Partial">
      <formula>NOT(ISERROR(SEARCH("Partial",E102)))</formula>
    </cfRule>
    <cfRule type="containsText" dxfId="2488" priority="555" operator="containsText" text="Yes">
      <formula>NOT(ISERROR(SEARCH("Yes",E102)))</formula>
    </cfRule>
  </conditionalFormatting>
  <conditionalFormatting sqref="E102:E109 E111">
    <cfRule type="containsText" dxfId="2487" priority="549" operator="containsText" text="N/A">
      <formula>NOT(ISERROR(SEARCH("N/A",E102)))</formula>
    </cfRule>
    <cfRule type="containsBlanks" dxfId="2486" priority="550">
      <formula>LEN(TRIM(E102))=0</formula>
    </cfRule>
    <cfRule type="containsText" dxfId="2485" priority="551" operator="containsText" text="&quot; &quot;">
      <formula>NOT(ISERROR(SEARCH(""" """,E102)))</formula>
    </cfRule>
  </conditionalFormatting>
  <conditionalFormatting sqref="E37">
    <cfRule type="cellIs" dxfId="2484" priority="543" stopIfTrue="1" operator="equal">
      <formula>"Yes"</formula>
    </cfRule>
    <cfRule type="expression" dxfId="2483" priority="544" stopIfTrue="1">
      <formula>NOT(ISERROR(SEARCH("n/a",E37)))</formula>
    </cfRule>
    <cfRule type="expression" dxfId="2482" priority="545" stopIfTrue="1">
      <formula>NOT(ISERROR(SEARCH("partial",E37)))</formula>
    </cfRule>
  </conditionalFormatting>
  <conditionalFormatting sqref="E37">
    <cfRule type="cellIs" dxfId="2481" priority="546" stopIfTrue="1" operator="equal">
      <formula>"Yes"</formula>
    </cfRule>
    <cfRule type="cellIs" dxfId="2480" priority="547" stopIfTrue="1" operator="equal">
      <formula>"PARTIAL"</formula>
    </cfRule>
    <cfRule type="cellIs" dxfId="2479" priority="548" stopIfTrue="1" operator="equal">
      <formula>"NO"</formula>
    </cfRule>
  </conditionalFormatting>
  <conditionalFormatting sqref="E37">
    <cfRule type="containsText" dxfId="2478" priority="542" operator="containsText" text="No">
      <formula>NOT(ISERROR(SEARCH("No",E37)))</formula>
    </cfRule>
  </conditionalFormatting>
  <conditionalFormatting sqref="E37">
    <cfRule type="containsText" dxfId="2477" priority="538" operator="containsText" text="No">
      <formula>NOT(ISERROR(SEARCH("No",E37)))</formula>
    </cfRule>
    <cfRule type="cellIs" dxfId="2476" priority="539" stopIfTrue="1" operator="equal">
      <formula>"Yes"</formula>
    </cfRule>
    <cfRule type="expression" dxfId="2475" priority="540" stopIfTrue="1">
      <formula>NOT(ISERROR(SEARCH("n/a",E37)))</formula>
    </cfRule>
    <cfRule type="expression" dxfId="2474" priority="541" stopIfTrue="1">
      <formula>NOT(ISERROR(SEARCH("partial",E37)))</formula>
    </cfRule>
  </conditionalFormatting>
  <conditionalFormatting sqref="E37">
    <cfRule type="containsText" dxfId="2473" priority="536" operator="containsText" text="No">
      <formula>NOT(ISERROR(SEARCH("No",E37)))</formula>
    </cfRule>
    <cfRule type="containsText" dxfId="2472" priority="537" operator="containsText" text="No">
      <formula>NOT(ISERROR(SEARCH("No",E37)))</formula>
    </cfRule>
  </conditionalFormatting>
  <conditionalFormatting sqref="E37">
    <cfRule type="containsText" dxfId="2471" priority="532" operator="containsText" text="No">
      <formula>NOT(ISERROR(SEARCH("No",E37)))</formula>
    </cfRule>
    <cfRule type="cellIs" dxfId="2470" priority="533" stopIfTrue="1" operator="equal">
      <formula>"Yes"</formula>
    </cfRule>
    <cfRule type="expression" dxfId="2469" priority="534" stopIfTrue="1">
      <formula>NOT(ISERROR(SEARCH("n/a",E37)))</formula>
    </cfRule>
    <cfRule type="expression" dxfId="2468" priority="535" stopIfTrue="1">
      <formula>NOT(ISERROR(SEARCH("partial",E37)))</formula>
    </cfRule>
  </conditionalFormatting>
  <conditionalFormatting sqref="E37">
    <cfRule type="containsText" dxfId="2467" priority="528" operator="containsText" text="N/A">
      <formula>NOT(ISERROR(SEARCH("N/A",E37)))</formula>
    </cfRule>
    <cfRule type="containsText" dxfId="2466" priority="529" operator="containsText" text="No">
      <formula>NOT(ISERROR(SEARCH("No",E37)))</formula>
    </cfRule>
    <cfRule type="containsText" dxfId="2465" priority="530" operator="containsText" text="Partial">
      <formula>NOT(ISERROR(SEARCH("Partial",E37)))</formula>
    </cfRule>
    <cfRule type="containsText" dxfId="2464" priority="531" operator="containsText" text="Yes">
      <formula>NOT(ISERROR(SEARCH("Yes",E37)))</formula>
    </cfRule>
  </conditionalFormatting>
  <conditionalFormatting sqref="E37">
    <cfRule type="containsText" dxfId="2463" priority="525" operator="containsText" text="N/A">
      <formula>NOT(ISERROR(SEARCH("N/A",E37)))</formula>
    </cfRule>
    <cfRule type="containsBlanks" dxfId="2462" priority="526">
      <formula>LEN(TRIM(E37))=0</formula>
    </cfRule>
    <cfRule type="containsText" dxfId="2461" priority="527" operator="containsText" text="&quot; &quot;">
      <formula>NOT(ISERROR(SEARCH(""" """,E37)))</formula>
    </cfRule>
  </conditionalFormatting>
  <conditionalFormatting sqref="E101">
    <cfRule type="cellIs" dxfId="2460" priority="498" stopIfTrue="1" operator="equal">
      <formula>"Yes"</formula>
    </cfRule>
    <cfRule type="expression" dxfId="2459" priority="499" stopIfTrue="1">
      <formula>NOT(ISERROR(SEARCH("n/a",E101)))</formula>
    </cfRule>
    <cfRule type="expression" dxfId="2458" priority="500" stopIfTrue="1">
      <formula>NOT(ISERROR(SEARCH("partial",E101)))</formula>
    </cfRule>
  </conditionalFormatting>
  <conditionalFormatting sqref="E101">
    <cfRule type="cellIs" dxfId="2457" priority="495" stopIfTrue="1" operator="equal">
      <formula>"Yes"</formula>
    </cfRule>
    <cfRule type="cellIs" dxfId="2456" priority="496" stopIfTrue="1" operator="equal">
      <formula>"PARTIAL"</formula>
    </cfRule>
    <cfRule type="cellIs" dxfId="2455" priority="497" stopIfTrue="1" operator="equal">
      <formula>"NO"</formula>
    </cfRule>
  </conditionalFormatting>
  <conditionalFormatting sqref="E101">
    <cfRule type="containsText" dxfId="2454" priority="491" operator="containsText" text="N/A">
      <formula>NOT(ISERROR(SEARCH("N/A",E101)))</formula>
    </cfRule>
    <cfRule type="containsText" dxfId="2453" priority="492" operator="containsText" text="No">
      <formula>NOT(ISERROR(SEARCH("No",E101)))</formula>
    </cfRule>
    <cfRule type="containsText" dxfId="2452" priority="493" operator="containsText" text="Partial">
      <formula>NOT(ISERROR(SEARCH("Partial",E101)))</formula>
    </cfRule>
    <cfRule type="containsText" dxfId="2451" priority="494" operator="containsText" text="Yes">
      <formula>NOT(ISERROR(SEARCH("Yes",E101)))</formula>
    </cfRule>
  </conditionalFormatting>
  <conditionalFormatting sqref="E101">
    <cfRule type="containsText" dxfId="2450" priority="488" operator="containsText" text="N/A">
      <formula>NOT(ISERROR(SEARCH("N/A",E101)))</formula>
    </cfRule>
    <cfRule type="containsBlanks" dxfId="2449" priority="489">
      <formula>LEN(TRIM(E101))=0</formula>
    </cfRule>
    <cfRule type="containsText" dxfId="2448" priority="490" operator="containsText" text="&quot; &quot;">
      <formula>NOT(ISERROR(SEARCH(""" """,E101)))</formula>
    </cfRule>
  </conditionalFormatting>
  <conditionalFormatting sqref="E101">
    <cfRule type="expression" priority="487">
      <formula>(ISBLANK($G101))*($F101=2)</formula>
    </cfRule>
  </conditionalFormatting>
  <conditionalFormatting sqref="E38">
    <cfRule type="cellIs" dxfId="2447" priority="424" stopIfTrue="1" operator="equal">
      <formula>"Yes"</formula>
    </cfRule>
    <cfRule type="expression" dxfId="2446" priority="425" stopIfTrue="1">
      <formula>NOT(ISERROR(SEARCH("n/a",E38)))</formula>
    </cfRule>
    <cfRule type="expression" dxfId="2445" priority="426" stopIfTrue="1">
      <formula>NOT(ISERROR(SEARCH("partial",E38)))</formula>
    </cfRule>
  </conditionalFormatting>
  <conditionalFormatting sqref="E38">
    <cfRule type="cellIs" dxfId="2444" priority="427" stopIfTrue="1" operator="equal">
      <formula>"Yes"</formula>
    </cfRule>
    <cfRule type="cellIs" dxfId="2443" priority="428" stopIfTrue="1" operator="equal">
      <formula>"PARTIAL"</formula>
    </cfRule>
    <cfRule type="cellIs" dxfId="2442" priority="429" stopIfTrue="1" operator="equal">
      <formula>"NO"</formula>
    </cfRule>
  </conditionalFormatting>
  <conditionalFormatting sqref="E38">
    <cfRule type="containsText" dxfId="2441" priority="423" operator="containsText" text="No">
      <formula>NOT(ISERROR(SEARCH("No",E38)))</formula>
    </cfRule>
  </conditionalFormatting>
  <conditionalFormatting sqref="E38">
    <cfRule type="containsText" dxfId="2440" priority="419" operator="containsText" text="No">
      <formula>NOT(ISERROR(SEARCH("No",E38)))</formula>
    </cfRule>
    <cfRule type="cellIs" dxfId="2439" priority="420" stopIfTrue="1" operator="equal">
      <formula>"Yes"</formula>
    </cfRule>
    <cfRule type="expression" dxfId="2438" priority="421" stopIfTrue="1">
      <formula>NOT(ISERROR(SEARCH("n/a",E38)))</formula>
    </cfRule>
    <cfRule type="expression" dxfId="2437" priority="422" stopIfTrue="1">
      <formula>NOT(ISERROR(SEARCH("partial",E38)))</formula>
    </cfRule>
  </conditionalFormatting>
  <conditionalFormatting sqref="E38">
    <cfRule type="containsText" dxfId="2436" priority="417" operator="containsText" text="No">
      <formula>NOT(ISERROR(SEARCH("No",E38)))</formula>
    </cfRule>
    <cfRule type="containsText" dxfId="2435" priority="418" operator="containsText" text="No">
      <formula>NOT(ISERROR(SEARCH("No",E38)))</formula>
    </cfRule>
  </conditionalFormatting>
  <conditionalFormatting sqref="E38">
    <cfRule type="containsText" dxfId="2434" priority="413" operator="containsText" text="No">
      <formula>NOT(ISERROR(SEARCH("No",E38)))</formula>
    </cfRule>
    <cfRule type="cellIs" dxfId="2433" priority="414" stopIfTrue="1" operator="equal">
      <formula>"Yes"</formula>
    </cfRule>
    <cfRule type="expression" dxfId="2432" priority="415" stopIfTrue="1">
      <formula>NOT(ISERROR(SEARCH("n/a",E38)))</formula>
    </cfRule>
    <cfRule type="expression" dxfId="2431" priority="416" stopIfTrue="1">
      <formula>NOT(ISERROR(SEARCH("partial",E38)))</formula>
    </cfRule>
  </conditionalFormatting>
  <conditionalFormatting sqref="E38">
    <cfRule type="containsText" dxfId="2430" priority="409" operator="containsText" text="N/A">
      <formula>NOT(ISERROR(SEARCH("N/A",E38)))</formula>
    </cfRule>
    <cfRule type="containsText" dxfId="2429" priority="410" operator="containsText" text="No">
      <formula>NOT(ISERROR(SEARCH("No",E38)))</formula>
    </cfRule>
    <cfRule type="containsText" dxfId="2428" priority="411" operator="containsText" text="Partial">
      <formula>NOT(ISERROR(SEARCH("Partial",E38)))</formula>
    </cfRule>
    <cfRule type="containsText" dxfId="2427" priority="412" operator="containsText" text="Yes">
      <formula>NOT(ISERROR(SEARCH("Yes",E38)))</formula>
    </cfRule>
  </conditionalFormatting>
  <conditionalFormatting sqref="E38">
    <cfRule type="containsText" dxfId="2426" priority="406" operator="containsText" text="N/A">
      <formula>NOT(ISERROR(SEARCH("N/A",E38)))</formula>
    </cfRule>
    <cfRule type="containsBlanks" dxfId="2425" priority="407">
      <formula>LEN(TRIM(E38))=0</formula>
    </cfRule>
    <cfRule type="containsText" dxfId="2424" priority="408" operator="containsText" text="&quot; &quot;">
      <formula>NOT(ISERROR(SEARCH(""" """,E38)))</formula>
    </cfRule>
  </conditionalFormatting>
  <conditionalFormatting sqref="E39">
    <cfRule type="cellIs" dxfId="2423" priority="400" stopIfTrue="1" operator="equal">
      <formula>"Yes"</formula>
    </cfRule>
    <cfRule type="expression" dxfId="2422" priority="401" stopIfTrue="1">
      <formula>NOT(ISERROR(SEARCH("n/a",E39)))</formula>
    </cfRule>
    <cfRule type="expression" dxfId="2421" priority="402" stopIfTrue="1">
      <formula>NOT(ISERROR(SEARCH("partial",E39)))</formula>
    </cfRule>
  </conditionalFormatting>
  <conditionalFormatting sqref="E39">
    <cfRule type="cellIs" dxfId="2420" priority="403" stopIfTrue="1" operator="equal">
      <formula>"Yes"</formula>
    </cfRule>
    <cfRule type="cellIs" dxfId="2419" priority="404" stopIfTrue="1" operator="equal">
      <formula>"PARTIAL"</formula>
    </cfRule>
    <cfRule type="cellIs" dxfId="2418" priority="405" stopIfTrue="1" operator="equal">
      <formula>"NO"</formula>
    </cfRule>
  </conditionalFormatting>
  <conditionalFormatting sqref="E39">
    <cfRule type="containsText" dxfId="2417" priority="399" operator="containsText" text="No">
      <formula>NOT(ISERROR(SEARCH("No",E39)))</formula>
    </cfRule>
  </conditionalFormatting>
  <conditionalFormatting sqref="E39">
    <cfRule type="containsText" dxfId="2416" priority="395" operator="containsText" text="No">
      <formula>NOT(ISERROR(SEARCH("No",E39)))</formula>
    </cfRule>
    <cfRule type="cellIs" dxfId="2415" priority="396" stopIfTrue="1" operator="equal">
      <formula>"Yes"</formula>
    </cfRule>
    <cfRule type="expression" dxfId="2414" priority="397" stopIfTrue="1">
      <formula>NOT(ISERROR(SEARCH("n/a",E39)))</formula>
    </cfRule>
    <cfRule type="expression" dxfId="2413" priority="398" stopIfTrue="1">
      <formula>NOT(ISERROR(SEARCH("partial",E39)))</formula>
    </cfRule>
  </conditionalFormatting>
  <conditionalFormatting sqref="E39">
    <cfRule type="containsText" dxfId="2412" priority="393" operator="containsText" text="No">
      <formula>NOT(ISERROR(SEARCH("No",E39)))</formula>
    </cfRule>
    <cfRule type="containsText" dxfId="2411" priority="394" operator="containsText" text="No">
      <formula>NOT(ISERROR(SEARCH("No",E39)))</formula>
    </cfRule>
  </conditionalFormatting>
  <conditionalFormatting sqref="E39">
    <cfRule type="containsText" dxfId="2410" priority="389" operator="containsText" text="No">
      <formula>NOT(ISERROR(SEARCH("No",E39)))</formula>
    </cfRule>
    <cfRule type="cellIs" dxfId="2409" priority="390" stopIfTrue="1" operator="equal">
      <formula>"Yes"</formula>
    </cfRule>
    <cfRule type="expression" dxfId="2408" priority="391" stopIfTrue="1">
      <formula>NOT(ISERROR(SEARCH("n/a",E39)))</formula>
    </cfRule>
    <cfRule type="expression" dxfId="2407" priority="392" stopIfTrue="1">
      <formula>NOT(ISERROR(SEARCH("partial",E39)))</formula>
    </cfRule>
  </conditionalFormatting>
  <conditionalFormatting sqref="E39">
    <cfRule type="containsText" dxfId="2406" priority="385" operator="containsText" text="N/A">
      <formula>NOT(ISERROR(SEARCH("N/A",E39)))</formula>
    </cfRule>
    <cfRule type="containsText" dxfId="2405" priority="386" operator="containsText" text="No">
      <formula>NOT(ISERROR(SEARCH("No",E39)))</formula>
    </cfRule>
    <cfRule type="containsText" dxfId="2404" priority="387" operator="containsText" text="Partial">
      <formula>NOT(ISERROR(SEARCH("Partial",E39)))</formula>
    </cfRule>
    <cfRule type="containsText" dxfId="2403" priority="388" operator="containsText" text="Yes">
      <formula>NOT(ISERROR(SEARCH("Yes",E39)))</formula>
    </cfRule>
  </conditionalFormatting>
  <conditionalFormatting sqref="E39">
    <cfRule type="containsText" dxfId="2402" priority="382" operator="containsText" text="N/A">
      <formula>NOT(ISERROR(SEARCH("N/A",E39)))</formula>
    </cfRule>
    <cfRule type="containsBlanks" dxfId="2401" priority="383">
      <formula>LEN(TRIM(E39))=0</formula>
    </cfRule>
    <cfRule type="containsText" dxfId="2400" priority="384" operator="containsText" text="&quot; &quot;">
      <formula>NOT(ISERROR(SEARCH(""" """,E39)))</formula>
    </cfRule>
  </conditionalFormatting>
  <conditionalFormatting sqref="E40">
    <cfRule type="cellIs" dxfId="2399" priority="376" stopIfTrue="1" operator="equal">
      <formula>"Yes"</formula>
    </cfRule>
    <cfRule type="expression" dxfId="2398" priority="377" stopIfTrue="1">
      <formula>NOT(ISERROR(SEARCH("n/a",E40)))</formula>
    </cfRule>
    <cfRule type="expression" dxfId="2397" priority="378" stopIfTrue="1">
      <formula>NOT(ISERROR(SEARCH("partial",E40)))</formula>
    </cfRule>
  </conditionalFormatting>
  <conditionalFormatting sqref="E40">
    <cfRule type="cellIs" dxfId="2396" priority="379" stopIfTrue="1" operator="equal">
      <formula>"Yes"</formula>
    </cfRule>
    <cfRule type="cellIs" dxfId="2395" priority="380" stopIfTrue="1" operator="equal">
      <formula>"PARTIAL"</formula>
    </cfRule>
    <cfRule type="cellIs" dxfId="2394" priority="381" stopIfTrue="1" operator="equal">
      <formula>"NO"</formula>
    </cfRule>
  </conditionalFormatting>
  <conditionalFormatting sqref="E40">
    <cfRule type="containsText" dxfId="2393" priority="375" operator="containsText" text="No">
      <formula>NOT(ISERROR(SEARCH("No",E40)))</formula>
    </cfRule>
  </conditionalFormatting>
  <conditionalFormatting sqref="E40">
    <cfRule type="containsText" dxfId="2392" priority="371" operator="containsText" text="No">
      <formula>NOT(ISERROR(SEARCH("No",E40)))</formula>
    </cfRule>
    <cfRule type="cellIs" dxfId="2391" priority="372" stopIfTrue="1" operator="equal">
      <formula>"Yes"</formula>
    </cfRule>
    <cfRule type="expression" dxfId="2390" priority="373" stopIfTrue="1">
      <formula>NOT(ISERROR(SEARCH("n/a",E40)))</formula>
    </cfRule>
    <cfRule type="expression" dxfId="2389" priority="374" stopIfTrue="1">
      <formula>NOT(ISERROR(SEARCH("partial",E40)))</formula>
    </cfRule>
  </conditionalFormatting>
  <conditionalFormatting sqref="E40">
    <cfRule type="containsText" dxfId="2388" priority="369" operator="containsText" text="No">
      <formula>NOT(ISERROR(SEARCH("No",E40)))</formula>
    </cfRule>
    <cfRule type="containsText" dxfId="2387" priority="370" operator="containsText" text="No">
      <formula>NOT(ISERROR(SEARCH("No",E40)))</formula>
    </cfRule>
  </conditionalFormatting>
  <conditionalFormatting sqref="E40">
    <cfRule type="containsText" dxfId="2386" priority="365" operator="containsText" text="No">
      <formula>NOT(ISERROR(SEARCH("No",E40)))</formula>
    </cfRule>
    <cfRule type="cellIs" dxfId="2385" priority="366" stopIfTrue="1" operator="equal">
      <formula>"Yes"</formula>
    </cfRule>
    <cfRule type="expression" dxfId="2384" priority="367" stopIfTrue="1">
      <formula>NOT(ISERROR(SEARCH("n/a",E40)))</formula>
    </cfRule>
    <cfRule type="expression" dxfId="2383" priority="368" stopIfTrue="1">
      <formula>NOT(ISERROR(SEARCH("partial",E40)))</formula>
    </cfRule>
  </conditionalFormatting>
  <conditionalFormatting sqref="E40">
    <cfRule type="containsText" dxfId="2382" priority="361" operator="containsText" text="N/A">
      <formula>NOT(ISERROR(SEARCH("N/A",E40)))</formula>
    </cfRule>
    <cfRule type="containsText" dxfId="2381" priority="362" operator="containsText" text="No">
      <formula>NOT(ISERROR(SEARCH("No",E40)))</formula>
    </cfRule>
    <cfRule type="containsText" dxfId="2380" priority="363" operator="containsText" text="Partial">
      <formula>NOT(ISERROR(SEARCH("Partial",E40)))</formula>
    </cfRule>
    <cfRule type="containsText" dxfId="2379" priority="364" operator="containsText" text="Yes">
      <formula>NOT(ISERROR(SEARCH("Yes",E40)))</formula>
    </cfRule>
  </conditionalFormatting>
  <conditionalFormatting sqref="E40">
    <cfRule type="containsText" dxfId="2378" priority="358" operator="containsText" text="N/A">
      <formula>NOT(ISERROR(SEARCH("N/A",E40)))</formula>
    </cfRule>
    <cfRule type="containsBlanks" dxfId="2377" priority="359">
      <formula>LEN(TRIM(E40))=0</formula>
    </cfRule>
    <cfRule type="containsText" dxfId="2376" priority="360" operator="containsText" text="&quot; &quot;">
      <formula>NOT(ISERROR(SEARCH(""" """,E40)))</formula>
    </cfRule>
  </conditionalFormatting>
  <conditionalFormatting sqref="E41">
    <cfRule type="cellIs" dxfId="2375" priority="352" stopIfTrue="1" operator="equal">
      <formula>"Yes"</formula>
    </cfRule>
    <cfRule type="expression" dxfId="2374" priority="353" stopIfTrue="1">
      <formula>NOT(ISERROR(SEARCH("n/a",E41)))</formula>
    </cfRule>
    <cfRule type="expression" dxfId="2373" priority="354" stopIfTrue="1">
      <formula>NOT(ISERROR(SEARCH("partial",E41)))</formula>
    </cfRule>
  </conditionalFormatting>
  <conditionalFormatting sqref="E41">
    <cfRule type="cellIs" dxfId="2372" priority="355" stopIfTrue="1" operator="equal">
      <formula>"Yes"</formula>
    </cfRule>
    <cfRule type="cellIs" dxfId="2371" priority="356" stopIfTrue="1" operator="equal">
      <formula>"PARTIAL"</formula>
    </cfRule>
    <cfRule type="cellIs" dxfId="2370" priority="357" stopIfTrue="1" operator="equal">
      <formula>"NO"</formula>
    </cfRule>
  </conditionalFormatting>
  <conditionalFormatting sqref="E41">
    <cfRule type="containsText" dxfId="2369" priority="351" operator="containsText" text="No">
      <formula>NOT(ISERROR(SEARCH("No",E41)))</formula>
    </cfRule>
  </conditionalFormatting>
  <conditionalFormatting sqref="E41">
    <cfRule type="containsText" dxfId="2368" priority="347" operator="containsText" text="No">
      <formula>NOT(ISERROR(SEARCH("No",E41)))</formula>
    </cfRule>
    <cfRule type="cellIs" dxfId="2367" priority="348" stopIfTrue="1" operator="equal">
      <formula>"Yes"</formula>
    </cfRule>
    <cfRule type="expression" dxfId="2366" priority="349" stopIfTrue="1">
      <formula>NOT(ISERROR(SEARCH("n/a",E41)))</formula>
    </cfRule>
    <cfRule type="expression" dxfId="2365" priority="350" stopIfTrue="1">
      <formula>NOT(ISERROR(SEARCH("partial",E41)))</formula>
    </cfRule>
  </conditionalFormatting>
  <conditionalFormatting sqref="E41">
    <cfRule type="containsText" dxfId="2364" priority="345" operator="containsText" text="No">
      <formula>NOT(ISERROR(SEARCH("No",E41)))</formula>
    </cfRule>
    <cfRule type="containsText" dxfId="2363" priority="346" operator="containsText" text="No">
      <formula>NOT(ISERROR(SEARCH("No",E41)))</formula>
    </cfRule>
  </conditionalFormatting>
  <conditionalFormatting sqref="E41">
    <cfRule type="containsText" dxfId="2362" priority="341" operator="containsText" text="No">
      <formula>NOT(ISERROR(SEARCH("No",E41)))</formula>
    </cfRule>
    <cfRule type="cellIs" dxfId="2361" priority="342" stopIfTrue="1" operator="equal">
      <formula>"Yes"</formula>
    </cfRule>
    <cfRule type="expression" dxfId="2360" priority="343" stopIfTrue="1">
      <formula>NOT(ISERROR(SEARCH("n/a",E41)))</formula>
    </cfRule>
    <cfRule type="expression" dxfId="2359" priority="344" stopIfTrue="1">
      <formula>NOT(ISERROR(SEARCH("partial",E41)))</formula>
    </cfRule>
  </conditionalFormatting>
  <conditionalFormatting sqref="E41">
    <cfRule type="containsText" dxfId="2358" priority="337" operator="containsText" text="N/A">
      <formula>NOT(ISERROR(SEARCH("N/A",E41)))</formula>
    </cfRule>
    <cfRule type="containsText" dxfId="2357" priority="338" operator="containsText" text="No">
      <formula>NOT(ISERROR(SEARCH("No",E41)))</formula>
    </cfRule>
    <cfRule type="containsText" dxfId="2356" priority="339" operator="containsText" text="Partial">
      <formula>NOT(ISERROR(SEARCH("Partial",E41)))</formula>
    </cfRule>
    <cfRule type="containsText" dxfId="2355" priority="340" operator="containsText" text="Yes">
      <formula>NOT(ISERROR(SEARCH("Yes",E41)))</formula>
    </cfRule>
  </conditionalFormatting>
  <conditionalFormatting sqref="E41">
    <cfRule type="containsText" dxfId="2354" priority="334" operator="containsText" text="N/A">
      <formula>NOT(ISERROR(SEARCH("N/A",E41)))</formula>
    </cfRule>
    <cfRule type="containsBlanks" dxfId="2353" priority="335">
      <formula>LEN(TRIM(E41))=0</formula>
    </cfRule>
    <cfRule type="containsText" dxfId="2352" priority="336" operator="containsText" text="&quot; &quot;">
      <formula>NOT(ISERROR(SEARCH(""" """,E41)))</formula>
    </cfRule>
  </conditionalFormatting>
  <conditionalFormatting sqref="E42">
    <cfRule type="cellIs" dxfId="2351" priority="328" stopIfTrue="1" operator="equal">
      <formula>"Yes"</formula>
    </cfRule>
    <cfRule type="expression" dxfId="2350" priority="329" stopIfTrue="1">
      <formula>NOT(ISERROR(SEARCH("n/a",E42)))</formula>
    </cfRule>
    <cfRule type="expression" dxfId="2349" priority="330" stopIfTrue="1">
      <formula>NOT(ISERROR(SEARCH("partial",E42)))</formula>
    </cfRule>
  </conditionalFormatting>
  <conditionalFormatting sqref="E42">
    <cfRule type="cellIs" dxfId="2348" priority="331" stopIfTrue="1" operator="equal">
      <formula>"Yes"</formula>
    </cfRule>
    <cfRule type="cellIs" dxfId="2347" priority="332" stopIfTrue="1" operator="equal">
      <formula>"PARTIAL"</formula>
    </cfRule>
    <cfRule type="cellIs" dxfId="2346" priority="333" stopIfTrue="1" operator="equal">
      <formula>"NO"</formula>
    </cfRule>
  </conditionalFormatting>
  <conditionalFormatting sqref="E42">
    <cfRule type="containsText" dxfId="2345" priority="327" operator="containsText" text="No">
      <formula>NOT(ISERROR(SEARCH("No",E42)))</formula>
    </cfRule>
  </conditionalFormatting>
  <conditionalFormatting sqref="E42">
    <cfRule type="containsText" dxfId="2344" priority="323" operator="containsText" text="No">
      <formula>NOT(ISERROR(SEARCH("No",E42)))</formula>
    </cfRule>
    <cfRule type="cellIs" dxfId="2343" priority="324" stopIfTrue="1" operator="equal">
      <formula>"Yes"</formula>
    </cfRule>
    <cfRule type="expression" dxfId="2342" priority="325" stopIfTrue="1">
      <formula>NOT(ISERROR(SEARCH("n/a",E42)))</formula>
    </cfRule>
    <cfRule type="expression" dxfId="2341" priority="326" stopIfTrue="1">
      <formula>NOT(ISERROR(SEARCH("partial",E42)))</formula>
    </cfRule>
  </conditionalFormatting>
  <conditionalFormatting sqref="E42">
    <cfRule type="containsText" dxfId="2340" priority="321" operator="containsText" text="No">
      <formula>NOT(ISERROR(SEARCH("No",E42)))</formula>
    </cfRule>
    <cfRule type="containsText" dxfId="2339" priority="322" operator="containsText" text="No">
      <formula>NOT(ISERROR(SEARCH("No",E42)))</formula>
    </cfRule>
  </conditionalFormatting>
  <conditionalFormatting sqref="E42">
    <cfRule type="containsText" dxfId="2338" priority="317" operator="containsText" text="No">
      <formula>NOT(ISERROR(SEARCH("No",E42)))</formula>
    </cfRule>
    <cfRule type="cellIs" dxfId="2337" priority="318" stopIfTrue="1" operator="equal">
      <formula>"Yes"</formula>
    </cfRule>
    <cfRule type="expression" dxfId="2336" priority="319" stopIfTrue="1">
      <formula>NOT(ISERROR(SEARCH("n/a",E42)))</formula>
    </cfRule>
    <cfRule type="expression" dxfId="2335" priority="320" stopIfTrue="1">
      <formula>NOT(ISERROR(SEARCH("partial",E42)))</formula>
    </cfRule>
  </conditionalFormatting>
  <conditionalFormatting sqref="E42">
    <cfRule type="containsText" dxfId="2334" priority="313" operator="containsText" text="N/A">
      <formula>NOT(ISERROR(SEARCH("N/A",E42)))</formula>
    </cfRule>
    <cfRule type="containsText" dxfId="2333" priority="314" operator="containsText" text="No">
      <formula>NOT(ISERROR(SEARCH("No",E42)))</formula>
    </cfRule>
    <cfRule type="containsText" dxfId="2332" priority="315" operator="containsText" text="Partial">
      <formula>NOT(ISERROR(SEARCH("Partial",E42)))</formula>
    </cfRule>
    <cfRule type="containsText" dxfId="2331" priority="316" operator="containsText" text="Yes">
      <formula>NOT(ISERROR(SEARCH("Yes",E42)))</formula>
    </cfRule>
  </conditionalFormatting>
  <conditionalFormatting sqref="E42">
    <cfRule type="containsText" dxfId="2330" priority="310" operator="containsText" text="N/A">
      <formula>NOT(ISERROR(SEARCH("N/A",E42)))</formula>
    </cfRule>
    <cfRule type="containsBlanks" dxfId="2329" priority="311">
      <formula>LEN(TRIM(E42))=0</formula>
    </cfRule>
    <cfRule type="containsText" dxfId="2328" priority="312" operator="containsText" text="&quot; &quot;">
      <formula>NOT(ISERROR(SEARCH(""" """,E42)))</formula>
    </cfRule>
  </conditionalFormatting>
  <conditionalFormatting sqref="E43">
    <cfRule type="cellIs" dxfId="2327" priority="304" stopIfTrue="1" operator="equal">
      <formula>"Yes"</formula>
    </cfRule>
    <cfRule type="expression" dxfId="2326" priority="305" stopIfTrue="1">
      <formula>NOT(ISERROR(SEARCH("n/a",E43)))</formula>
    </cfRule>
    <cfRule type="expression" dxfId="2325" priority="306" stopIfTrue="1">
      <formula>NOT(ISERROR(SEARCH("partial",E43)))</formula>
    </cfRule>
  </conditionalFormatting>
  <conditionalFormatting sqref="E43">
    <cfRule type="cellIs" dxfId="2324" priority="307" stopIfTrue="1" operator="equal">
      <formula>"Yes"</formula>
    </cfRule>
    <cfRule type="cellIs" dxfId="2323" priority="308" stopIfTrue="1" operator="equal">
      <formula>"PARTIAL"</formula>
    </cfRule>
    <cfRule type="cellIs" dxfId="2322" priority="309" stopIfTrue="1" operator="equal">
      <formula>"NO"</formula>
    </cfRule>
  </conditionalFormatting>
  <conditionalFormatting sqref="E43">
    <cfRule type="containsText" dxfId="2321" priority="303" operator="containsText" text="No">
      <formula>NOT(ISERROR(SEARCH("No",E43)))</formula>
    </cfRule>
  </conditionalFormatting>
  <conditionalFormatting sqref="E43">
    <cfRule type="containsText" dxfId="2320" priority="299" operator="containsText" text="No">
      <formula>NOT(ISERROR(SEARCH("No",E43)))</formula>
    </cfRule>
    <cfRule type="cellIs" dxfId="2319" priority="300" stopIfTrue="1" operator="equal">
      <formula>"Yes"</formula>
    </cfRule>
    <cfRule type="expression" dxfId="2318" priority="301" stopIfTrue="1">
      <formula>NOT(ISERROR(SEARCH("n/a",E43)))</formula>
    </cfRule>
    <cfRule type="expression" dxfId="2317" priority="302" stopIfTrue="1">
      <formula>NOT(ISERROR(SEARCH("partial",E43)))</formula>
    </cfRule>
  </conditionalFormatting>
  <conditionalFormatting sqref="E43">
    <cfRule type="containsText" dxfId="2316" priority="297" operator="containsText" text="No">
      <formula>NOT(ISERROR(SEARCH("No",E43)))</formula>
    </cfRule>
    <cfRule type="containsText" dxfId="2315" priority="298" operator="containsText" text="No">
      <formula>NOT(ISERROR(SEARCH("No",E43)))</formula>
    </cfRule>
  </conditionalFormatting>
  <conditionalFormatting sqref="E43">
    <cfRule type="containsText" dxfId="2314" priority="293" operator="containsText" text="No">
      <formula>NOT(ISERROR(SEARCH("No",E43)))</formula>
    </cfRule>
    <cfRule type="cellIs" dxfId="2313" priority="294" stopIfTrue="1" operator="equal">
      <formula>"Yes"</formula>
    </cfRule>
    <cfRule type="expression" dxfId="2312" priority="295" stopIfTrue="1">
      <formula>NOT(ISERROR(SEARCH("n/a",E43)))</formula>
    </cfRule>
    <cfRule type="expression" dxfId="2311" priority="296" stopIfTrue="1">
      <formula>NOT(ISERROR(SEARCH("partial",E43)))</formula>
    </cfRule>
  </conditionalFormatting>
  <conditionalFormatting sqref="E43">
    <cfRule type="containsText" dxfId="2310" priority="289" operator="containsText" text="N/A">
      <formula>NOT(ISERROR(SEARCH("N/A",E43)))</formula>
    </cfRule>
    <cfRule type="containsText" dxfId="2309" priority="290" operator="containsText" text="No">
      <formula>NOT(ISERROR(SEARCH("No",E43)))</formula>
    </cfRule>
    <cfRule type="containsText" dxfId="2308" priority="291" operator="containsText" text="Partial">
      <formula>NOT(ISERROR(SEARCH("Partial",E43)))</formula>
    </cfRule>
    <cfRule type="containsText" dxfId="2307" priority="292" operator="containsText" text="Yes">
      <formula>NOT(ISERROR(SEARCH("Yes",E43)))</formula>
    </cfRule>
  </conditionalFormatting>
  <conditionalFormatting sqref="E43">
    <cfRule type="containsText" dxfId="2306" priority="286" operator="containsText" text="N/A">
      <formula>NOT(ISERROR(SEARCH("N/A",E43)))</formula>
    </cfRule>
    <cfRule type="containsBlanks" dxfId="2305" priority="287">
      <formula>LEN(TRIM(E43))=0</formula>
    </cfRule>
    <cfRule type="containsText" dxfId="2304" priority="288" operator="containsText" text="&quot; &quot;">
      <formula>NOT(ISERROR(SEARCH(""" """,E43)))</formula>
    </cfRule>
  </conditionalFormatting>
  <conditionalFormatting sqref="E44">
    <cfRule type="cellIs" dxfId="2303" priority="280" stopIfTrue="1" operator="equal">
      <formula>"Yes"</formula>
    </cfRule>
    <cfRule type="expression" dxfId="2302" priority="281" stopIfTrue="1">
      <formula>NOT(ISERROR(SEARCH("n/a",E44)))</formula>
    </cfRule>
    <cfRule type="expression" dxfId="2301" priority="282" stopIfTrue="1">
      <formula>NOT(ISERROR(SEARCH("partial",E44)))</formula>
    </cfRule>
  </conditionalFormatting>
  <conditionalFormatting sqref="E44">
    <cfRule type="cellIs" dxfId="2300" priority="283" stopIfTrue="1" operator="equal">
      <formula>"Yes"</formula>
    </cfRule>
    <cfRule type="cellIs" dxfId="2299" priority="284" stopIfTrue="1" operator="equal">
      <formula>"PARTIAL"</formula>
    </cfRule>
    <cfRule type="cellIs" dxfId="2298" priority="285" stopIfTrue="1" operator="equal">
      <formula>"NO"</formula>
    </cfRule>
  </conditionalFormatting>
  <conditionalFormatting sqref="E44">
    <cfRule type="containsText" dxfId="2297" priority="279" operator="containsText" text="No">
      <formula>NOT(ISERROR(SEARCH("No",E44)))</formula>
    </cfRule>
  </conditionalFormatting>
  <conditionalFormatting sqref="E44">
    <cfRule type="containsText" dxfId="2296" priority="275" operator="containsText" text="No">
      <formula>NOT(ISERROR(SEARCH("No",E44)))</formula>
    </cfRule>
    <cfRule type="cellIs" dxfId="2295" priority="276" stopIfTrue="1" operator="equal">
      <formula>"Yes"</formula>
    </cfRule>
    <cfRule type="expression" dxfId="2294" priority="277" stopIfTrue="1">
      <formula>NOT(ISERROR(SEARCH("n/a",E44)))</formula>
    </cfRule>
    <cfRule type="expression" dxfId="2293" priority="278" stopIfTrue="1">
      <formula>NOT(ISERROR(SEARCH("partial",E44)))</formula>
    </cfRule>
  </conditionalFormatting>
  <conditionalFormatting sqref="E44">
    <cfRule type="containsText" dxfId="2292" priority="273" operator="containsText" text="No">
      <formula>NOT(ISERROR(SEARCH("No",E44)))</formula>
    </cfRule>
    <cfRule type="containsText" dxfId="2291" priority="274" operator="containsText" text="No">
      <formula>NOT(ISERROR(SEARCH("No",E44)))</formula>
    </cfRule>
  </conditionalFormatting>
  <conditionalFormatting sqref="E44">
    <cfRule type="containsText" dxfId="2290" priority="269" operator="containsText" text="No">
      <formula>NOT(ISERROR(SEARCH("No",E44)))</formula>
    </cfRule>
    <cfRule type="cellIs" dxfId="2289" priority="270" stopIfTrue="1" operator="equal">
      <formula>"Yes"</formula>
    </cfRule>
    <cfRule type="expression" dxfId="2288" priority="271" stopIfTrue="1">
      <formula>NOT(ISERROR(SEARCH("n/a",E44)))</formula>
    </cfRule>
    <cfRule type="expression" dxfId="2287" priority="272" stopIfTrue="1">
      <formula>NOT(ISERROR(SEARCH("partial",E44)))</formula>
    </cfRule>
  </conditionalFormatting>
  <conditionalFormatting sqref="E44">
    <cfRule type="containsText" dxfId="2286" priority="265" operator="containsText" text="N/A">
      <formula>NOT(ISERROR(SEARCH("N/A",E44)))</formula>
    </cfRule>
    <cfRule type="containsText" dxfId="2285" priority="266" operator="containsText" text="No">
      <formula>NOT(ISERROR(SEARCH("No",E44)))</formula>
    </cfRule>
    <cfRule type="containsText" dxfId="2284" priority="267" operator="containsText" text="Partial">
      <formula>NOT(ISERROR(SEARCH("Partial",E44)))</formula>
    </cfRule>
    <cfRule type="containsText" dxfId="2283" priority="268" operator="containsText" text="Yes">
      <formula>NOT(ISERROR(SEARCH("Yes",E44)))</formula>
    </cfRule>
  </conditionalFormatting>
  <conditionalFormatting sqref="E44">
    <cfRule type="containsText" dxfId="2282" priority="262" operator="containsText" text="N/A">
      <formula>NOT(ISERROR(SEARCH("N/A",E44)))</formula>
    </cfRule>
    <cfRule type="containsBlanks" dxfId="2281" priority="263">
      <formula>LEN(TRIM(E44))=0</formula>
    </cfRule>
    <cfRule type="containsText" dxfId="2280" priority="264" operator="containsText" text="&quot; &quot;">
      <formula>NOT(ISERROR(SEARCH(""" """,E44)))</formula>
    </cfRule>
  </conditionalFormatting>
  <conditionalFormatting sqref="E45">
    <cfRule type="cellIs" dxfId="2279" priority="256" stopIfTrue="1" operator="equal">
      <formula>"Yes"</formula>
    </cfRule>
    <cfRule type="expression" dxfId="2278" priority="257" stopIfTrue="1">
      <formula>NOT(ISERROR(SEARCH("n/a",E45)))</formula>
    </cfRule>
    <cfRule type="expression" dxfId="2277" priority="258" stopIfTrue="1">
      <formula>NOT(ISERROR(SEARCH("partial",E45)))</formula>
    </cfRule>
  </conditionalFormatting>
  <conditionalFormatting sqref="E45">
    <cfRule type="cellIs" dxfId="2276" priority="259" stopIfTrue="1" operator="equal">
      <formula>"Yes"</formula>
    </cfRule>
    <cfRule type="cellIs" dxfId="2275" priority="260" stopIfTrue="1" operator="equal">
      <formula>"PARTIAL"</formula>
    </cfRule>
    <cfRule type="cellIs" dxfId="2274" priority="261" stopIfTrue="1" operator="equal">
      <formula>"NO"</formula>
    </cfRule>
  </conditionalFormatting>
  <conditionalFormatting sqref="E45">
    <cfRule type="containsText" dxfId="2273" priority="255" operator="containsText" text="No">
      <formula>NOT(ISERROR(SEARCH("No",E45)))</formula>
    </cfRule>
  </conditionalFormatting>
  <conditionalFormatting sqref="E45">
    <cfRule type="containsText" dxfId="2272" priority="251" operator="containsText" text="No">
      <formula>NOT(ISERROR(SEARCH("No",E45)))</formula>
    </cfRule>
    <cfRule type="cellIs" dxfId="2271" priority="252" stopIfTrue="1" operator="equal">
      <formula>"Yes"</formula>
    </cfRule>
    <cfRule type="expression" dxfId="2270" priority="253" stopIfTrue="1">
      <formula>NOT(ISERROR(SEARCH("n/a",E45)))</formula>
    </cfRule>
    <cfRule type="expression" dxfId="2269" priority="254" stopIfTrue="1">
      <formula>NOT(ISERROR(SEARCH("partial",E45)))</formula>
    </cfRule>
  </conditionalFormatting>
  <conditionalFormatting sqref="E45">
    <cfRule type="containsText" dxfId="2268" priority="249" operator="containsText" text="No">
      <formula>NOT(ISERROR(SEARCH("No",E45)))</formula>
    </cfRule>
    <cfRule type="containsText" dxfId="2267" priority="250" operator="containsText" text="No">
      <formula>NOT(ISERROR(SEARCH("No",E45)))</formula>
    </cfRule>
  </conditionalFormatting>
  <conditionalFormatting sqref="E45">
    <cfRule type="containsText" dxfId="2266" priority="245" operator="containsText" text="No">
      <formula>NOT(ISERROR(SEARCH("No",E45)))</formula>
    </cfRule>
    <cfRule type="cellIs" dxfId="2265" priority="246" stopIfTrue="1" operator="equal">
      <formula>"Yes"</formula>
    </cfRule>
    <cfRule type="expression" dxfId="2264" priority="247" stopIfTrue="1">
      <formula>NOT(ISERROR(SEARCH("n/a",E45)))</formula>
    </cfRule>
    <cfRule type="expression" dxfId="2263" priority="248" stopIfTrue="1">
      <formula>NOT(ISERROR(SEARCH("partial",E45)))</formula>
    </cfRule>
  </conditionalFormatting>
  <conditionalFormatting sqref="E45">
    <cfRule type="containsText" dxfId="2262" priority="241" operator="containsText" text="N/A">
      <formula>NOT(ISERROR(SEARCH("N/A",E45)))</formula>
    </cfRule>
    <cfRule type="containsText" dxfId="2261" priority="242" operator="containsText" text="No">
      <formula>NOT(ISERROR(SEARCH("No",E45)))</formula>
    </cfRule>
    <cfRule type="containsText" dxfId="2260" priority="243" operator="containsText" text="Partial">
      <formula>NOT(ISERROR(SEARCH("Partial",E45)))</formula>
    </cfRule>
    <cfRule type="containsText" dxfId="2259" priority="244" operator="containsText" text="Yes">
      <formula>NOT(ISERROR(SEARCH("Yes",E45)))</formula>
    </cfRule>
  </conditionalFormatting>
  <conditionalFormatting sqref="E45">
    <cfRule type="containsText" dxfId="2258" priority="238" operator="containsText" text="N/A">
      <formula>NOT(ISERROR(SEARCH("N/A",E45)))</formula>
    </cfRule>
    <cfRule type="containsBlanks" dxfId="2257" priority="239">
      <formula>LEN(TRIM(E45))=0</formula>
    </cfRule>
    <cfRule type="containsText" dxfId="2256" priority="240" operator="containsText" text="&quot; &quot;">
      <formula>NOT(ISERROR(SEARCH(""" """,E45)))</formula>
    </cfRule>
  </conditionalFormatting>
  <conditionalFormatting sqref="E46">
    <cfRule type="cellIs" dxfId="2255" priority="232" stopIfTrue="1" operator="equal">
      <formula>"Yes"</formula>
    </cfRule>
    <cfRule type="expression" dxfId="2254" priority="233" stopIfTrue="1">
      <formula>NOT(ISERROR(SEARCH("n/a",E46)))</formula>
    </cfRule>
    <cfRule type="expression" dxfId="2253" priority="234" stopIfTrue="1">
      <formula>NOT(ISERROR(SEARCH("partial",E46)))</formula>
    </cfRule>
  </conditionalFormatting>
  <conditionalFormatting sqref="E46">
    <cfRule type="cellIs" dxfId="2252" priority="235" stopIfTrue="1" operator="equal">
      <formula>"Yes"</formula>
    </cfRule>
    <cfRule type="cellIs" dxfId="2251" priority="236" stopIfTrue="1" operator="equal">
      <formula>"PARTIAL"</formula>
    </cfRule>
    <cfRule type="cellIs" dxfId="2250" priority="237" stopIfTrue="1" operator="equal">
      <formula>"NO"</formula>
    </cfRule>
  </conditionalFormatting>
  <conditionalFormatting sqref="E46">
    <cfRule type="containsText" dxfId="2249" priority="231" operator="containsText" text="No">
      <formula>NOT(ISERROR(SEARCH("No",E46)))</formula>
    </cfRule>
  </conditionalFormatting>
  <conditionalFormatting sqref="E46">
    <cfRule type="containsText" dxfId="2248" priority="227" operator="containsText" text="No">
      <formula>NOT(ISERROR(SEARCH("No",E46)))</formula>
    </cfRule>
    <cfRule type="cellIs" dxfId="2247" priority="228" stopIfTrue="1" operator="equal">
      <formula>"Yes"</formula>
    </cfRule>
    <cfRule type="expression" dxfId="2246" priority="229" stopIfTrue="1">
      <formula>NOT(ISERROR(SEARCH("n/a",E46)))</formula>
    </cfRule>
    <cfRule type="expression" dxfId="2245" priority="230" stopIfTrue="1">
      <formula>NOT(ISERROR(SEARCH("partial",E46)))</formula>
    </cfRule>
  </conditionalFormatting>
  <conditionalFormatting sqref="E46">
    <cfRule type="containsText" dxfId="2244" priority="225" operator="containsText" text="No">
      <formula>NOT(ISERROR(SEARCH("No",E46)))</formula>
    </cfRule>
    <cfRule type="containsText" dxfId="2243" priority="226" operator="containsText" text="No">
      <formula>NOT(ISERROR(SEARCH("No",E46)))</formula>
    </cfRule>
  </conditionalFormatting>
  <conditionalFormatting sqref="E46">
    <cfRule type="containsText" dxfId="2242" priority="221" operator="containsText" text="No">
      <formula>NOT(ISERROR(SEARCH("No",E46)))</formula>
    </cfRule>
    <cfRule type="cellIs" dxfId="2241" priority="222" stopIfTrue="1" operator="equal">
      <formula>"Yes"</formula>
    </cfRule>
    <cfRule type="expression" dxfId="2240" priority="223" stopIfTrue="1">
      <formula>NOT(ISERROR(SEARCH("n/a",E46)))</formula>
    </cfRule>
    <cfRule type="expression" dxfId="2239" priority="224" stopIfTrue="1">
      <formula>NOT(ISERROR(SEARCH("partial",E46)))</formula>
    </cfRule>
  </conditionalFormatting>
  <conditionalFormatting sqref="E46">
    <cfRule type="containsText" dxfId="2238" priority="217" operator="containsText" text="N/A">
      <formula>NOT(ISERROR(SEARCH("N/A",E46)))</formula>
    </cfRule>
    <cfRule type="containsText" dxfId="2237" priority="218" operator="containsText" text="No">
      <formula>NOT(ISERROR(SEARCH("No",E46)))</formula>
    </cfRule>
    <cfRule type="containsText" dxfId="2236" priority="219" operator="containsText" text="Partial">
      <formula>NOT(ISERROR(SEARCH("Partial",E46)))</formula>
    </cfRule>
    <cfRule type="containsText" dxfId="2235" priority="220" operator="containsText" text="Yes">
      <formula>NOT(ISERROR(SEARCH("Yes",E46)))</formula>
    </cfRule>
  </conditionalFormatting>
  <conditionalFormatting sqref="E46">
    <cfRule type="containsText" dxfId="2234" priority="214" operator="containsText" text="N/A">
      <formula>NOT(ISERROR(SEARCH("N/A",E46)))</formula>
    </cfRule>
    <cfRule type="containsBlanks" dxfId="2233" priority="215">
      <formula>LEN(TRIM(E46))=0</formula>
    </cfRule>
    <cfRule type="containsText" dxfId="2232" priority="216" operator="containsText" text="&quot; &quot;">
      <formula>NOT(ISERROR(SEARCH(""" """,E46)))</formula>
    </cfRule>
  </conditionalFormatting>
  <conditionalFormatting sqref="E47">
    <cfRule type="cellIs" dxfId="2231" priority="208" stopIfTrue="1" operator="equal">
      <formula>"Yes"</formula>
    </cfRule>
    <cfRule type="expression" dxfId="2230" priority="209" stopIfTrue="1">
      <formula>NOT(ISERROR(SEARCH("n/a",E47)))</formula>
    </cfRule>
    <cfRule type="expression" dxfId="2229" priority="210" stopIfTrue="1">
      <formula>NOT(ISERROR(SEARCH("partial",E47)))</formula>
    </cfRule>
  </conditionalFormatting>
  <conditionalFormatting sqref="E47">
    <cfRule type="cellIs" dxfId="2228" priority="211" stopIfTrue="1" operator="equal">
      <formula>"Yes"</formula>
    </cfRule>
    <cfRule type="cellIs" dxfId="2227" priority="212" stopIfTrue="1" operator="equal">
      <formula>"PARTIAL"</formula>
    </cfRule>
    <cfRule type="cellIs" dxfId="2226" priority="213" stopIfTrue="1" operator="equal">
      <formula>"NO"</formula>
    </cfRule>
  </conditionalFormatting>
  <conditionalFormatting sqref="E47">
    <cfRule type="containsText" dxfId="2225" priority="207" operator="containsText" text="No">
      <formula>NOT(ISERROR(SEARCH("No",E47)))</formula>
    </cfRule>
  </conditionalFormatting>
  <conditionalFormatting sqref="E47">
    <cfRule type="containsText" dxfId="2224" priority="203" operator="containsText" text="No">
      <formula>NOT(ISERROR(SEARCH("No",E47)))</formula>
    </cfRule>
    <cfRule type="cellIs" dxfId="2223" priority="204" stopIfTrue="1" operator="equal">
      <formula>"Yes"</formula>
    </cfRule>
    <cfRule type="expression" dxfId="2222" priority="205" stopIfTrue="1">
      <formula>NOT(ISERROR(SEARCH("n/a",E47)))</formula>
    </cfRule>
    <cfRule type="expression" dxfId="2221" priority="206" stopIfTrue="1">
      <formula>NOT(ISERROR(SEARCH("partial",E47)))</formula>
    </cfRule>
  </conditionalFormatting>
  <conditionalFormatting sqref="E47">
    <cfRule type="containsText" dxfId="2220" priority="201" operator="containsText" text="No">
      <formula>NOT(ISERROR(SEARCH("No",E47)))</formula>
    </cfRule>
    <cfRule type="containsText" dxfId="2219" priority="202" operator="containsText" text="No">
      <formula>NOT(ISERROR(SEARCH("No",E47)))</formula>
    </cfRule>
  </conditionalFormatting>
  <conditionalFormatting sqref="E47">
    <cfRule type="containsText" dxfId="2218" priority="197" operator="containsText" text="No">
      <formula>NOT(ISERROR(SEARCH("No",E47)))</formula>
    </cfRule>
    <cfRule type="cellIs" dxfId="2217" priority="198" stopIfTrue="1" operator="equal">
      <formula>"Yes"</formula>
    </cfRule>
    <cfRule type="expression" dxfId="2216" priority="199" stopIfTrue="1">
      <formula>NOT(ISERROR(SEARCH("n/a",E47)))</formula>
    </cfRule>
    <cfRule type="expression" dxfId="2215" priority="200" stopIfTrue="1">
      <formula>NOT(ISERROR(SEARCH("partial",E47)))</formula>
    </cfRule>
  </conditionalFormatting>
  <conditionalFormatting sqref="E47">
    <cfRule type="containsText" dxfId="2214" priority="193" operator="containsText" text="N/A">
      <formula>NOT(ISERROR(SEARCH("N/A",E47)))</formula>
    </cfRule>
    <cfRule type="containsText" dxfId="2213" priority="194" operator="containsText" text="No">
      <formula>NOT(ISERROR(SEARCH("No",E47)))</formula>
    </cfRule>
    <cfRule type="containsText" dxfId="2212" priority="195" operator="containsText" text="Partial">
      <formula>NOT(ISERROR(SEARCH("Partial",E47)))</formula>
    </cfRule>
    <cfRule type="containsText" dxfId="2211" priority="196" operator="containsText" text="Yes">
      <formula>NOT(ISERROR(SEARCH("Yes",E47)))</formula>
    </cfRule>
  </conditionalFormatting>
  <conditionalFormatting sqref="E47">
    <cfRule type="containsText" dxfId="2210" priority="190" operator="containsText" text="N/A">
      <formula>NOT(ISERROR(SEARCH("N/A",E47)))</formula>
    </cfRule>
    <cfRule type="containsBlanks" dxfId="2209" priority="191">
      <formula>LEN(TRIM(E47))=0</formula>
    </cfRule>
    <cfRule type="containsText" dxfId="2208" priority="192" operator="containsText" text="&quot; &quot;">
      <formula>NOT(ISERROR(SEARCH(""" """,E47)))</formula>
    </cfRule>
  </conditionalFormatting>
  <conditionalFormatting sqref="E48">
    <cfRule type="cellIs" dxfId="2207" priority="184" stopIfTrue="1" operator="equal">
      <formula>"Yes"</formula>
    </cfRule>
    <cfRule type="expression" dxfId="2206" priority="185" stopIfTrue="1">
      <formula>NOT(ISERROR(SEARCH("n/a",E48)))</formula>
    </cfRule>
    <cfRule type="expression" dxfId="2205" priority="186" stopIfTrue="1">
      <formula>NOT(ISERROR(SEARCH("partial",E48)))</formula>
    </cfRule>
  </conditionalFormatting>
  <conditionalFormatting sqref="E48">
    <cfRule type="cellIs" dxfId="2204" priority="187" stopIfTrue="1" operator="equal">
      <formula>"Yes"</formula>
    </cfRule>
    <cfRule type="cellIs" dxfId="2203" priority="188" stopIfTrue="1" operator="equal">
      <formula>"PARTIAL"</formula>
    </cfRule>
    <cfRule type="cellIs" dxfId="2202" priority="189" stopIfTrue="1" operator="equal">
      <formula>"NO"</formula>
    </cfRule>
  </conditionalFormatting>
  <conditionalFormatting sqref="E48">
    <cfRule type="containsText" dxfId="2201" priority="183" operator="containsText" text="No">
      <formula>NOT(ISERROR(SEARCH("No",E48)))</formula>
    </cfRule>
  </conditionalFormatting>
  <conditionalFormatting sqref="E48">
    <cfRule type="containsText" dxfId="2200" priority="179" operator="containsText" text="No">
      <formula>NOT(ISERROR(SEARCH("No",E48)))</formula>
    </cfRule>
    <cfRule type="cellIs" dxfId="2199" priority="180" stopIfTrue="1" operator="equal">
      <formula>"Yes"</formula>
    </cfRule>
    <cfRule type="expression" dxfId="2198" priority="181" stopIfTrue="1">
      <formula>NOT(ISERROR(SEARCH("n/a",E48)))</formula>
    </cfRule>
    <cfRule type="expression" dxfId="2197" priority="182" stopIfTrue="1">
      <formula>NOT(ISERROR(SEARCH("partial",E48)))</formula>
    </cfRule>
  </conditionalFormatting>
  <conditionalFormatting sqref="E48">
    <cfRule type="containsText" dxfId="2196" priority="177" operator="containsText" text="No">
      <formula>NOT(ISERROR(SEARCH("No",E48)))</formula>
    </cfRule>
    <cfRule type="containsText" dxfId="2195" priority="178" operator="containsText" text="No">
      <formula>NOT(ISERROR(SEARCH("No",E48)))</formula>
    </cfRule>
  </conditionalFormatting>
  <conditionalFormatting sqref="E48">
    <cfRule type="containsText" dxfId="2194" priority="173" operator="containsText" text="No">
      <formula>NOT(ISERROR(SEARCH("No",E48)))</formula>
    </cfRule>
    <cfRule type="cellIs" dxfId="2193" priority="174" stopIfTrue="1" operator="equal">
      <formula>"Yes"</formula>
    </cfRule>
    <cfRule type="expression" dxfId="2192" priority="175" stopIfTrue="1">
      <formula>NOT(ISERROR(SEARCH("n/a",E48)))</formula>
    </cfRule>
    <cfRule type="expression" dxfId="2191" priority="176" stopIfTrue="1">
      <formula>NOT(ISERROR(SEARCH("partial",E48)))</formula>
    </cfRule>
  </conditionalFormatting>
  <conditionalFormatting sqref="E48">
    <cfRule type="containsText" dxfId="2190" priority="169" operator="containsText" text="N/A">
      <formula>NOT(ISERROR(SEARCH("N/A",E48)))</formula>
    </cfRule>
    <cfRule type="containsText" dxfId="2189" priority="170" operator="containsText" text="No">
      <formula>NOT(ISERROR(SEARCH("No",E48)))</formula>
    </cfRule>
    <cfRule type="containsText" dxfId="2188" priority="171" operator="containsText" text="Partial">
      <formula>NOT(ISERROR(SEARCH("Partial",E48)))</formula>
    </cfRule>
    <cfRule type="containsText" dxfId="2187" priority="172" operator="containsText" text="Yes">
      <formula>NOT(ISERROR(SEARCH("Yes",E48)))</formula>
    </cfRule>
  </conditionalFormatting>
  <conditionalFormatting sqref="E48">
    <cfRule type="containsText" dxfId="2186" priority="166" operator="containsText" text="N/A">
      <formula>NOT(ISERROR(SEARCH("N/A",E48)))</formula>
    </cfRule>
    <cfRule type="containsBlanks" dxfId="2185" priority="167">
      <formula>LEN(TRIM(E48))=0</formula>
    </cfRule>
    <cfRule type="containsText" dxfId="2184" priority="168" operator="containsText" text="&quot; &quot;">
      <formula>NOT(ISERROR(SEARCH(""" """,E48)))</formula>
    </cfRule>
  </conditionalFormatting>
  <conditionalFormatting sqref="E49">
    <cfRule type="cellIs" dxfId="2183" priority="160" stopIfTrue="1" operator="equal">
      <formula>"Yes"</formula>
    </cfRule>
    <cfRule type="expression" dxfId="2182" priority="161" stopIfTrue="1">
      <formula>NOT(ISERROR(SEARCH("n/a",E49)))</formula>
    </cfRule>
    <cfRule type="expression" dxfId="2181" priority="162" stopIfTrue="1">
      <formula>NOT(ISERROR(SEARCH("partial",E49)))</formula>
    </cfRule>
  </conditionalFormatting>
  <conditionalFormatting sqref="E49">
    <cfRule type="cellIs" dxfId="2180" priority="163" stopIfTrue="1" operator="equal">
      <formula>"Yes"</formula>
    </cfRule>
    <cfRule type="cellIs" dxfId="2179" priority="164" stopIfTrue="1" operator="equal">
      <formula>"PARTIAL"</formula>
    </cfRule>
    <cfRule type="cellIs" dxfId="2178" priority="165" stopIfTrue="1" operator="equal">
      <formula>"NO"</formula>
    </cfRule>
  </conditionalFormatting>
  <conditionalFormatting sqref="E49">
    <cfRule type="containsText" dxfId="2177" priority="159" operator="containsText" text="No">
      <formula>NOT(ISERROR(SEARCH("No",E49)))</formula>
    </cfRule>
  </conditionalFormatting>
  <conditionalFormatting sqref="E49">
    <cfRule type="containsText" dxfId="2176" priority="155" operator="containsText" text="No">
      <formula>NOT(ISERROR(SEARCH("No",E49)))</formula>
    </cfRule>
    <cfRule type="cellIs" dxfId="2175" priority="156" stopIfTrue="1" operator="equal">
      <formula>"Yes"</formula>
    </cfRule>
    <cfRule type="expression" dxfId="2174" priority="157" stopIfTrue="1">
      <formula>NOT(ISERROR(SEARCH("n/a",E49)))</formula>
    </cfRule>
    <cfRule type="expression" dxfId="2173" priority="158" stopIfTrue="1">
      <formula>NOT(ISERROR(SEARCH("partial",E49)))</formula>
    </cfRule>
  </conditionalFormatting>
  <conditionalFormatting sqref="E49">
    <cfRule type="containsText" dxfId="2172" priority="153" operator="containsText" text="No">
      <formula>NOT(ISERROR(SEARCH("No",E49)))</formula>
    </cfRule>
    <cfRule type="containsText" dxfId="2171" priority="154" operator="containsText" text="No">
      <formula>NOT(ISERROR(SEARCH("No",E49)))</formula>
    </cfRule>
  </conditionalFormatting>
  <conditionalFormatting sqref="E49">
    <cfRule type="containsText" dxfId="2170" priority="149" operator="containsText" text="No">
      <formula>NOT(ISERROR(SEARCH("No",E49)))</formula>
    </cfRule>
    <cfRule type="cellIs" dxfId="2169" priority="150" stopIfTrue="1" operator="equal">
      <formula>"Yes"</formula>
    </cfRule>
    <cfRule type="expression" dxfId="2168" priority="151" stopIfTrue="1">
      <formula>NOT(ISERROR(SEARCH("n/a",E49)))</formula>
    </cfRule>
    <cfRule type="expression" dxfId="2167" priority="152" stopIfTrue="1">
      <formula>NOT(ISERROR(SEARCH("partial",E49)))</formula>
    </cfRule>
  </conditionalFormatting>
  <conditionalFormatting sqref="E49">
    <cfRule type="containsText" dxfId="2166" priority="145" operator="containsText" text="N/A">
      <formula>NOT(ISERROR(SEARCH("N/A",E49)))</formula>
    </cfRule>
    <cfRule type="containsText" dxfId="2165" priority="146" operator="containsText" text="No">
      <formula>NOT(ISERROR(SEARCH("No",E49)))</formula>
    </cfRule>
    <cfRule type="containsText" dxfId="2164" priority="147" operator="containsText" text="Partial">
      <formula>NOT(ISERROR(SEARCH("Partial",E49)))</formula>
    </cfRule>
    <cfRule type="containsText" dxfId="2163" priority="148" operator="containsText" text="Yes">
      <formula>NOT(ISERROR(SEARCH("Yes",E49)))</formula>
    </cfRule>
  </conditionalFormatting>
  <conditionalFormatting sqref="E49">
    <cfRule type="containsText" dxfId="2162" priority="142" operator="containsText" text="N/A">
      <formula>NOT(ISERROR(SEARCH("N/A",E49)))</formula>
    </cfRule>
    <cfRule type="containsBlanks" dxfId="2161" priority="143">
      <formula>LEN(TRIM(E49))=0</formula>
    </cfRule>
    <cfRule type="containsText" dxfId="2160" priority="144" operator="containsText" text="&quot; &quot;">
      <formula>NOT(ISERROR(SEARCH(""" """,E49)))</formula>
    </cfRule>
  </conditionalFormatting>
  <conditionalFormatting sqref="E50">
    <cfRule type="cellIs" dxfId="2159" priority="136" stopIfTrue="1" operator="equal">
      <formula>"Yes"</formula>
    </cfRule>
    <cfRule type="expression" dxfId="2158" priority="137" stopIfTrue="1">
      <formula>NOT(ISERROR(SEARCH("n/a",E50)))</formula>
    </cfRule>
    <cfRule type="expression" dxfId="2157" priority="138" stopIfTrue="1">
      <formula>NOT(ISERROR(SEARCH("partial",E50)))</formula>
    </cfRule>
  </conditionalFormatting>
  <conditionalFormatting sqref="E50">
    <cfRule type="cellIs" dxfId="2156" priority="139" stopIfTrue="1" operator="equal">
      <formula>"Yes"</formula>
    </cfRule>
    <cfRule type="cellIs" dxfId="2155" priority="140" stopIfTrue="1" operator="equal">
      <formula>"PARTIAL"</formula>
    </cfRule>
    <cfRule type="cellIs" dxfId="2154" priority="141" stopIfTrue="1" operator="equal">
      <formula>"NO"</formula>
    </cfRule>
  </conditionalFormatting>
  <conditionalFormatting sqref="E50">
    <cfRule type="containsText" dxfId="2153" priority="135" operator="containsText" text="No">
      <formula>NOT(ISERROR(SEARCH("No",E50)))</formula>
    </cfRule>
  </conditionalFormatting>
  <conditionalFormatting sqref="E50">
    <cfRule type="containsText" dxfId="2152" priority="131" operator="containsText" text="No">
      <formula>NOT(ISERROR(SEARCH("No",E50)))</formula>
    </cfRule>
    <cfRule type="cellIs" dxfId="2151" priority="132" stopIfTrue="1" operator="equal">
      <formula>"Yes"</formula>
    </cfRule>
    <cfRule type="expression" dxfId="2150" priority="133" stopIfTrue="1">
      <formula>NOT(ISERROR(SEARCH("n/a",E50)))</formula>
    </cfRule>
    <cfRule type="expression" dxfId="2149" priority="134" stopIfTrue="1">
      <formula>NOT(ISERROR(SEARCH("partial",E50)))</formula>
    </cfRule>
  </conditionalFormatting>
  <conditionalFormatting sqref="E50">
    <cfRule type="containsText" dxfId="2148" priority="129" operator="containsText" text="No">
      <formula>NOT(ISERROR(SEARCH("No",E50)))</formula>
    </cfRule>
    <cfRule type="containsText" dxfId="2147" priority="130" operator="containsText" text="No">
      <formula>NOT(ISERROR(SEARCH("No",E50)))</formula>
    </cfRule>
  </conditionalFormatting>
  <conditionalFormatting sqref="E50">
    <cfRule type="containsText" dxfId="2146" priority="125" operator="containsText" text="No">
      <formula>NOT(ISERROR(SEARCH("No",E50)))</formula>
    </cfRule>
    <cfRule type="cellIs" dxfId="2145" priority="126" stopIfTrue="1" operator="equal">
      <formula>"Yes"</formula>
    </cfRule>
    <cfRule type="expression" dxfId="2144" priority="127" stopIfTrue="1">
      <formula>NOT(ISERROR(SEARCH("n/a",E50)))</formula>
    </cfRule>
    <cfRule type="expression" dxfId="2143" priority="128" stopIfTrue="1">
      <formula>NOT(ISERROR(SEARCH("partial",E50)))</formula>
    </cfRule>
  </conditionalFormatting>
  <conditionalFormatting sqref="E50">
    <cfRule type="containsText" dxfId="2142" priority="121" operator="containsText" text="N/A">
      <formula>NOT(ISERROR(SEARCH("N/A",E50)))</formula>
    </cfRule>
    <cfRule type="containsText" dxfId="2141" priority="122" operator="containsText" text="No">
      <formula>NOT(ISERROR(SEARCH("No",E50)))</formula>
    </cfRule>
    <cfRule type="containsText" dxfId="2140" priority="123" operator="containsText" text="Partial">
      <formula>NOT(ISERROR(SEARCH("Partial",E50)))</formula>
    </cfRule>
    <cfRule type="containsText" dxfId="2139" priority="124" operator="containsText" text="Yes">
      <formula>NOT(ISERROR(SEARCH("Yes",E50)))</formula>
    </cfRule>
  </conditionalFormatting>
  <conditionalFormatting sqref="E50">
    <cfRule type="containsText" dxfId="2138" priority="118" operator="containsText" text="N/A">
      <formula>NOT(ISERROR(SEARCH("N/A",E50)))</formula>
    </cfRule>
    <cfRule type="containsBlanks" dxfId="2137" priority="119">
      <formula>LEN(TRIM(E50))=0</formula>
    </cfRule>
    <cfRule type="containsText" dxfId="2136" priority="120" operator="containsText" text="&quot; &quot;">
      <formula>NOT(ISERROR(SEARCH(""" """,E50)))</formula>
    </cfRule>
  </conditionalFormatting>
  <conditionalFormatting sqref="E51">
    <cfRule type="cellIs" dxfId="2135" priority="112" stopIfTrue="1" operator="equal">
      <formula>"Yes"</formula>
    </cfRule>
    <cfRule type="expression" dxfId="2134" priority="113" stopIfTrue="1">
      <formula>NOT(ISERROR(SEARCH("n/a",E51)))</formula>
    </cfRule>
    <cfRule type="expression" dxfId="2133" priority="114" stopIfTrue="1">
      <formula>NOT(ISERROR(SEARCH("partial",E51)))</formula>
    </cfRule>
  </conditionalFormatting>
  <conditionalFormatting sqref="E51">
    <cfRule type="cellIs" dxfId="2132" priority="115" stopIfTrue="1" operator="equal">
      <formula>"Yes"</formula>
    </cfRule>
    <cfRule type="cellIs" dxfId="2131" priority="116" stopIfTrue="1" operator="equal">
      <formula>"PARTIAL"</formula>
    </cfRule>
    <cfRule type="cellIs" dxfId="2130" priority="117" stopIfTrue="1" operator="equal">
      <formula>"NO"</formula>
    </cfRule>
  </conditionalFormatting>
  <conditionalFormatting sqref="E51">
    <cfRule type="containsText" dxfId="2129" priority="111" operator="containsText" text="No">
      <formula>NOT(ISERROR(SEARCH("No",E51)))</formula>
    </cfRule>
  </conditionalFormatting>
  <conditionalFormatting sqref="E51">
    <cfRule type="containsText" dxfId="2128" priority="107" operator="containsText" text="No">
      <formula>NOT(ISERROR(SEARCH("No",E51)))</formula>
    </cfRule>
    <cfRule type="cellIs" dxfId="2127" priority="108" stopIfTrue="1" operator="equal">
      <formula>"Yes"</formula>
    </cfRule>
    <cfRule type="expression" dxfId="2126" priority="109" stopIfTrue="1">
      <formula>NOT(ISERROR(SEARCH("n/a",E51)))</formula>
    </cfRule>
    <cfRule type="expression" dxfId="2125" priority="110" stopIfTrue="1">
      <formula>NOT(ISERROR(SEARCH("partial",E51)))</formula>
    </cfRule>
  </conditionalFormatting>
  <conditionalFormatting sqref="E51">
    <cfRule type="containsText" dxfId="2124" priority="105" operator="containsText" text="No">
      <formula>NOT(ISERROR(SEARCH("No",E51)))</formula>
    </cfRule>
    <cfRule type="containsText" dxfId="2123" priority="106" operator="containsText" text="No">
      <formula>NOT(ISERROR(SEARCH("No",E51)))</formula>
    </cfRule>
  </conditionalFormatting>
  <conditionalFormatting sqref="E51">
    <cfRule type="containsText" dxfId="2122" priority="101" operator="containsText" text="No">
      <formula>NOT(ISERROR(SEARCH("No",E51)))</formula>
    </cfRule>
    <cfRule type="cellIs" dxfId="2121" priority="102" stopIfTrue="1" operator="equal">
      <formula>"Yes"</formula>
    </cfRule>
    <cfRule type="expression" dxfId="2120" priority="103" stopIfTrue="1">
      <formula>NOT(ISERROR(SEARCH("n/a",E51)))</formula>
    </cfRule>
    <cfRule type="expression" dxfId="2119" priority="104" stopIfTrue="1">
      <formula>NOT(ISERROR(SEARCH("partial",E51)))</formula>
    </cfRule>
  </conditionalFormatting>
  <conditionalFormatting sqref="E51">
    <cfRule type="containsText" dxfId="2118" priority="97" operator="containsText" text="N/A">
      <formula>NOT(ISERROR(SEARCH("N/A",E51)))</formula>
    </cfRule>
    <cfRule type="containsText" dxfId="2117" priority="98" operator="containsText" text="No">
      <formula>NOT(ISERROR(SEARCH("No",E51)))</formula>
    </cfRule>
    <cfRule type="containsText" dxfId="2116" priority="99" operator="containsText" text="Partial">
      <formula>NOT(ISERROR(SEARCH("Partial",E51)))</formula>
    </cfRule>
    <cfRule type="containsText" dxfId="2115" priority="100" operator="containsText" text="Yes">
      <formula>NOT(ISERROR(SEARCH("Yes",E51)))</formula>
    </cfRule>
  </conditionalFormatting>
  <conditionalFormatting sqref="E51">
    <cfRule type="containsText" dxfId="2114" priority="94" operator="containsText" text="N/A">
      <formula>NOT(ISERROR(SEARCH("N/A",E51)))</formula>
    </cfRule>
    <cfRule type="containsBlanks" dxfId="2113" priority="95">
      <formula>LEN(TRIM(E51))=0</formula>
    </cfRule>
    <cfRule type="containsText" dxfId="2112" priority="96" operator="containsText" text="&quot; &quot;">
      <formula>NOT(ISERROR(SEARCH(""" """,E51)))</formula>
    </cfRule>
  </conditionalFormatting>
  <conditionalFormatting sqref="E52">
    <cfRule type="cellIs" dxfId="2111" priority="88" stopIfTrue="1" operator="equal">
      <formula>"Yes"</formula>
    </cfRule>
    <cfRule type="expression" dxfId="2110" priority="89" stopIfTrue="1">
      <formula>NOT(ISERROR(SEARCH("n/a",E52)))</formula>
    </cfRule>
    <cfRule type="expression" dxfId="2109" priority="90" stopIfTrue="1">
      <formula>NOT(ISERROR(SEARCH("partial",E52)))</formula>
    </cfRule>
  </conditionalFormatting>
  <conditionalFormatting sqref="E52">
    <cfRule type="cellIs" dxfId="2108" priority="91" stopIfTrue="1" operator="equal">
      <formula>"Yes"</formula>
    </cfRule>
    <cfRule type="cellIs" dxfId="2107" priority="92" stopIfTrue="1" operator="equal">
      <formula>"PARTIAL"</formula>
    </cfRule>
    <cfRule type="cellIs" dxfId="2106" priority="93" stopIfTrue="1" operator="equal">
      <formula>"NO"</formula>
    </cfRule>
  </conditionalFormatting>
  <conditionalFormatting sqref="E52">
    <cfRule type="containsText" dxfId="2105" priority="87" operator="containsText" text="No">
      <formula>NOT(ISERROR(SEARCH("No",E52)))</formula>
    </cfRule>
  </conditionalFormatting>
  <conditionalFormatting sqref="E52">
    <cfRule type="containsText" dxfId="2104" priority="83" operator="containsText" text="No">
      <formula>NOT(ISERROR(SEARCH("No",E52)))</formula>
    </cfRule>
    <cfRule type="cellIs" dxfId="2103" priority="84" stopIfTrue="1" operator="equal">
      <formula>"Yes"</formula>
    </cfRule>
    <cfRule type="expression" dxfId="2102" priority="85" stopIfTrue="1">
      <formula>NOT(ISERROR(SEARCH("n/a",E52)))</formula>
    </cfRule>
    <cfRule type="expression" dxfId="2101" priority="86" stopIfTrue="1">
      <formula>NOT(ISERROR(SEARCH("partial",E52)))</formula>
    </cfRule>
  </conditionalFormatting>
  <conditionalFormatting sqref="E52">
    <cfRule type="containsText" dxfId="2100" priority="81" operator="containsText" text="No">
      <formula>NOT(ISERROR(SEARCH("No",E52)))</formula>
    </cfRule>
    <cfRule type="containsText" dxfId="2099" priority="82" operator="containsText" text="No">
      <formula>NOT(ISERROR(SEARCH("No",E52)))</formula>
    </cfRule>
  </conditionalFormatting>
  <conditionalFormatting sqref="E52">
    <cfRule type="containsText" dxfId="2098" priority="77" operator="containsText" text="No">
      <formula>NOT(ISERROR(SEARCH("No",E52)))</formula>
    </cfRule>
    <cfRule type="cellIs" dxfId="2097" priority="78" stopIfTrue="1" operator="equal">
      <formula>"Yes"</formula>
    </cfRule>
    <cfRule type="expression" dxfId="2096" priority="79" stopIfTrue="1">
      <formula>NOT(ISERROR(SEARCH("n/a",E52)))</formula>
    </cfRule>
    <cfRule type="expression" dxfId="2095" priority="80" stopIfTrue="1">
      <formula>NOT(ISERROR(SEARCH("partial",E52)))</formula>
    </cfRule>
  </conditionalFormatting>
  <conditionalFormatting sqref="E52">
    <cfRule type="containsText" dxfId="2094" priority="73" operator="containsText" text="N/A">
      <formula>NOT(ISERROR(SEARCH("N/A",E52)))</formula>
    </cfRule>
    <cfRule type="containsText" dxfId="2093" priority="74" operator="containsText" text="No">
      <formula>NOT(ISERROR(SEARCH("No",E52)))</formula>
    </cfRule>
    <cfRule type="containsText" dxfId="2092" priority="75" operator="containsText" text="Partial">
      <formula>NOT(ISERROR(SEARCH("Partial",E52)))</formula>
    </cfRule>
    <cfRule type="containsText" dxfId="2091" priority="76" operator="containsText" text="Yes">
      <formula>NOT(ISERROR(SEARCH("Yes",E52)))</formula>
    </cfRule>
  </conditionalFormatting>
  <conditionalFormatting sqref="E52">
    <cfRule type="containsText" dxfId="2090" priority="70" operator="containsText" text="N/A">
      <formula>NOT(ISERROR(SEARCH("N/A",E52)))</formula>
    </cfRule>
    <cfRule type="containsBlanks" dxfId="2089" priority="71">
      <formula>LEN(TRIM(E52))=0</formula>
    </cfRule>
    <cfRule type="containsText" dxfId="2088" priority="72" operator="containsText" text="&quot; &quot;">
      <formula>NOT(ISERROR(SEARCH(""" """,E52)))</formula>
    </cfRule>
  </conditionalFormatting>
  <conditionalFormatting sqref="E53">
    <cfRule type="cellIs" dxfId="2087" priority="64" stopIfTrue="1" operator="equal">
      <formula>"Yes"</formula>
    </cfRule>
    <cfRule type="expression" dxfId="2086" priority="65" stopIfTrue="1">
      <formula>NOT(ISERROR(SEARCH("n/a",E53)))</formula>
    </cfRule>
    <cfRule type="expression" dxfId="2085" priority="66" stopIfTrue="1">
      <formula>NOT(ISERROR(SEARCH("partial",E53)))</formula>
    </cfRule>
  </conditionalFormatting>
  <conditionalFormatting sqref="E53">
    <cfRule type="cellIs" dxfId="2084" priority="67" stopIfTrue="1" operator="equal">
      <formula>"Yes"</formula>
    </cfRule>
    <cfRule type="cellIs" dxfId="2083" priority="68" stopIfTrue="1" operator="equal">
      <formula>"PARTIAL"</formula>
    </cfRule>
    <cfRule type="cellIs" dxfId="2082" priority="69" stopIfTrue="1" operator="equal">
      <formula>"NO"</formula>
    </cfRule>
  </conditionalFormatting>
  <conditionalFormatting sqref="E53">
    <cfRule type="containsText" dxfId="2081" priority="63" operator="containsText" text="No">
      <formula>NOT(ISERROR(SEARCH("No",E53)))</formula>
    </cfRule>
  </conditionalFormatting>
  <conditionalFormatting sqref="E53">
    <cfRule type="containsText" dxfId="2080" priority="59" operator="containsText" text="No">
      <formula>NOT(ISERROR(SEARCH("No",E53)))</formula>
    </cfRule>
    <cfRule type="cellIs" dxfId="2079" priority="60" stopIfTrue="1" operator="equal">
      <formula>"Yes"</formula>
    </cfRule>
    <cfRule type="expression" dxfId="2078" priority="61" stopIfTrue="1">
      <formula>NOT(ISERROR(SEARCH("n/a",E53)))</formula>
    </cfRule>
    <cfRule type="expression" dxfId="2077" priority="62" stopIfTrue="1">
      <formula>NOT(ISERROR(SEARCH("partial",E53)))</formula>
    </cfRule>
  </conditionalFormatting>
  <conditionalFormatting sqref="E53">
    <cfRule type="containsText" dxfId="2076" priority="57" operator="containsText" text="No">
      <formula>NOT(ISERROR(SEARCH("No",E53)))</formula>
    </cfRule>
    <cfRule type="containsText" dxfId="2075" priority="58" operator="containsText" text="No">
      <formula>NOT(ISERROR(SEARCH("No",E53)))</formula>
    </cfRule>
  </conditionalFormatting>
  <conditionalFormatting sqref="E53">
    <cfRule type="containsText" dxfId="2074" priority="53" operator="containsText" text="No">
      <formula>NOT(ISERROR(SEARCH("No",E53)))</formula>
    </cfRule>
    <cfRule type="cellIs" dxfId="2073" priority="54" stopIfTrue="1" operator="equal">
      <formula>"Yes"</formula>
    </cfRule>
    <cfRule type="expression" dxfId="2072" priority="55" stopIfTrue="1">
      <formula>NOT(ISERROR(SEARCH("n/a",E53)))</formula>
    </cfRule>
    <cfRule type="expression" dxfId="2071" priority="56" stopIfTrue="1">
      <formula>NOT(ISERROR(SEARCH("partial",E53)))</formula>
    </cfRule>
  </conditionalFormatting>
  <conditionalFormatting sqref="E53">
    <cfRule type="containsText" dxfId="2070" priority="49" operator="containsText" text="N/A">
      <formula>NOT(ISERROR(SEARCH("N/A",E53)))</formula>
    </cfRule>
    <cfRule type="containsText" dxfId="2069" priority="50" operator="containsText" text="No">
      <formula>NOT(ISERROR(SEARCH("No",E53)))</formula>
    </cfRule>
    <cfRule type="containsText" dxfId="2068" priority="51" operator="containsText" text="Partial">
      <formula>NOT(ISERROR(SEARCH("Partial",E53)))</formula>
    </cfRule>
    <cfRule type="containsText" dxfId="2067" priority="52" operator="containsText" text="Yes">
      <formula>NOT(ISERROR(SEARCH("Yes",E53)))</formula>
    </cfRule>
  </conditionalFormatting>
  <conditionalFormatting sqref="E53">
    <cfRule type="containsText" dxfId="2066" priority="46" operator="containsText" text="N/A">
      <formula>NOT(ISERROR(SEARCH("N/A",E53)))</formula>
    </cfRule>
    <cfRule type="containsBlanks" dxfId="2065" priority="47">
      <formula>LEN(TRIM(E53))=0</formula>
    </cfRule>
    <cfRule type="containsText" dxfId="2064" priority="48" operator="containsText" text="&quot; &quot;">
      <formula>NOT(ISERROR(SEARCH(""" """,E53)))</formula>
    </cfRule>
  </conditionalFormatting>
  <conditionalFormatting sqref="F110">
    <cfRule type="cellIs" dxfId="2063" priority="43" stopIfTrue="1" operator="equal">
      <formula>3</formula>
    </cfRule>
    <cfRule type="cellIs" dxfId="2062" priority="44" stopIfTrue="1" operator="equal">
      <formula>2</formula>
    </cfRule>
    <cfRule type="cellIs" dxfId="2061" priority="45" stopIfTrue="1" operator="equal">
      <formula>1</formula>
    </cfRule>
  </conditionalFormatting>
  <conditionalFormatting sqref="F110">
    <cfRule type="cellIs" dxfId="2060" priority="29" operator="equal">
      <formula>1</formula>
    </cfRule>
    <cfRule type="cellIs" dxfId="2059" priority="30" operator="equal">
      <formula>1</formula>
    </cfRule>
    <cfRule type="containsText" dxfId="2058" priority="32" operator="containsText" text="N/A">
      <formula>NOT(ISERROR(SEARCH("N/A",F110)))</formula>
    </cfRule>
    <cfRule type="cellIs" dxfId="2057" priority="33" operator="equal">
      <formula>1</formula>
    </cfRule>
    <cfRule type="cellIs" dxfId="2056" priority="34" operator="equal">
      <formula>1</formula>
    </cfRule>
    <cfRule type="cellIs" dxfId="2055" priority="35" operator="equal">
      <formula>2</formula>
    </cfRule>
    <cfRule type="cellIs" dxfId="2054" priority="36" operator="equal">
      <formula>2</formula>
    </cfRule>
    <cfRule type="cellIs" dxfId="2053" priority="37" operator="equal">
      <formula>2</formula>
    </cfRule>
    <cfRule type="cellIs" dxfId="2052" priority="38" operator="equal">
      <formula>3</formula>
    </cfRule>
    <cfRule type="containsBlanks" dxfId="2051" priority="39">
      <formula>LEN(TRIM(F110))=0</formula>
    </cfRule>
    <cfRule type="cellIs" dxfId="2050" priority="40" stopIfTrue="1" operator="equal">
      <formula>3</formula>
    </cfRule>
    <cfRule type="cellIs" dxfId="2049" priority="41" stopIfTrue="1" operator="equal">
      <formula>2</formula>
    </cfRule>
    <cfRule type="cellIs" dxfId="2048" priority="42" stopIfTrue="1" operator="equal">
      <formula>1</formula>
    </cfRule>
  </conditionalFormatting>
  <conditionalFormatting sqref="F110">
    <cfRule type="cellIs" dxfId="2047" priority="31" operator="equal">
      <formula>1</formula>
    </cfRule>
  </conditionalFormatting>
  <conditionalFormatting sqref="F110">
    <cfRule type="expression" priority="28">
      <formula>(ISBLANK($G110))*($F110=2)</formula>
    </cfRule>
  </conditionalFormatting>
  <conditionalFormatting sqref="G110">
    <cfRule type="expression" dxfId="2046" priority="27">
      <formula>(ISBLANK($G110))*($F110=2)</formula>
    </cfRule>
  </conditionalFormatting>
  <conditionalFormatting sqref="E110">
    <cfRule type="cellIs" dxfId="2045" priority="21" stopIfTrue="1" operator="equal">
      <formula>"Yes"</formula>
    </cfRule>
    <cfRule type="expression" dxfId="2044" priority="22" stopIfTrue="1">
      <formula>NOT(ISERROR(SEARCH("n/a",E110)))</formula>
    </cfRule>
    <cfRule type="expression" dxfId="2043" priority="23" stopIfTrue="1">
      <formula>NOT(ISERROR(SEARCH("partial",E110)))</formula>
    </cfRule>
  </conditionalFormatting>
  <conditionalFormatting sqref="E110">
    <cfRule type="cellIs" dxfId="2042" priority="24" stopIfTrue="1" operator="equal">
      <formula>"Yes"</formula>
    </cfRule>
    <cfRule type="cellIs" dxfId="2041" priority="25" stopIfTrue="1" operator="equal">
      <formula>"PARTIAL"</formula>
    </cfRule>
    <cfRule type="cellIs" dxfId="2040" priority="26" stopIfTrue="1" operator="equal">
      <formula>"NO"</formula>
    </cfRule>
  </conditionalFormatting>
  <conditionalFormatting sqref="E110">
    <cfRule type="containsText" dxfId="2039" priority="20" operator="containsText" text="No">
      <formula>NOT(ISERROR(SEARCH("No",E110)))</formula>
    </cfRule>
  </conditionalFormatting>
  <conditionalFormatting sqref="E110">
    <cfRule type="containsText" dxfId="2038" priority="16" operator="containsText" text="No">
      <formula>NOT(ISERROR(SEARCH("No",E110)))</formula>
    </cfRule>
    <cfRule type="cellIs" dxfId="2037" priority="17" stopIfTrue="1" operator="equal">
      <formula>"Yes"</formula>
    </cfRule>
    <cfRule type="expression" dxfId="2036" priority="18" stopIfTrue="1">
      <formula>NOT(ISERROR(SEARCH("n/a",E110)))</formula>
    </cfRule>
    <cfRule type="expression" dxfId="2035" priority="19" stopIfTrue="1">
      <formula>NOT(ISERROR(SEARCH("partial",E110)))</formula>
    </cfRule>
  </conditionalFormatting>
  <conditionalFormatting sqref="E110">
    <cfRule type="containsText" dxfId="2034" priority="14" operator="containsText" text="No">
      <formula>NOT(ISERROR(SEARCH("No",E110)))</formula>
    </cfRule>
    <cfRule type="containsText" dxfId="2033" priority="15" operator="containsText" text="No">
      <formula>NOT(ISERROR(SEARCH("No",E110)))</formula>
    </cfRule>
  </conditionalFormatting>
  <conditionalFormatting sqref="E110">
    <cfRule type="containsText" dxfId="2032" priority="10" operator="containsText" text="No">
      <formula>NOT(ISERROR(SEARCH("No",E110)))</formula>
    </cfRule>
    <cfRule type="cellIs" dxfId="2031" priority="11" stopIfTrue="1" operator="equal">
      <formula>"Yes"</formula>
    </cfRule>
    <cfRule type="expression" dxfId="2030" priority="12" stopIfTrue="1">
      <formula>NOT(ISERROR(SEARCH("n/a",E110)))</formula>
    </cfRule>
    <cfRule type="expression" dxfId="2029" priority="13" stopIfTrue="1">
      <formula>NOT(ISERROR(SEARCH("partial",E110)))</formula>
    </cfRule>
  </conditionalFormatting>
  <conditionalFormatting sqref="E110">
    <cfRule type="containsText" dxfId="2028" priority="6" operator="containsText" text="N/A">
      <formula>NOT(ISERROR(SEARCH("N/A",E110)))</formula>
    </cfRule>
    <cfRule type="containsText" dxfId="2027" priority="7" operator="containsText" text="No">
      <formula>NOT(ISERROR(SEARCH("No",E110)))</formula>
    </cfRule>
    <cfRule type="containsText" dxfId="2026" priority="8" operator="containsText" text="Partial">
      <formula>NOT(ISERROR(SEARCH("Partial",E110)))</formula>
    </cfRule>
    <cfRule type="containsText" dxfId="2025" priority="9" operator="containsText" text="Yes">
      <formula>NOT(ISERROR(SEARCH("Yes",E110)))</formula>
    </cfRule>
  </conditionalFormatting>
  <conditionalFormatting sqref="E110">
    <cfRule type="containsText" dxfId="2024" priority="3" operator="containsText" text="N/A">
      <formula>NOT(ISERROR(SEARCH("N/A",E110)))</formula>
    </cfRule>
    <cfRule type="containsBlanks" dxfId="2023" priority="4">
      <formula>LEN(TRIM(E110))=0</formula>
    </cfRule>
    <cfRule type="containsText" dxfId="2022" priority="5" operator="containsText" text="&quot; &quot;">
      <formula>NOT(ISERROR(SEARCH(""" """,E110)))</formula>
    </cfRule>
  </conditionalFormatting>
  <conditionalFormatting sqref="E38:F39">
    <cfRule type="expression" priority="2141">
      <formula>(ISBLANK(#REF!))*($F38=2)</formula>
    </cfRule>
  </conditionalFormatting>
  <conditionalFormatting sqref="E37:F37">
    <cfRule type="expression" priority="2146">
      <formula>(ISBLANK($G39))*($F37=2)</formula>
    </cfRule>
  </conditionalFormatting>
  <conditionalFormatting sqref="G39">
    <cfRule type="expression" dxfId="2021" priority="2147">
      <formula>(ISBLANK($G39))*($F37=2)</formula>
    </cfRule>
  </conditionalFormatting>
  <conditionalFormatting sqref="G40">
    <cfRule type="expression" dxfId="2020" priority="2">
      <formula>(ISBLANK($G40))*($F38=2)</formula>
    </cfRule>
  </conditionalFormatting>
  <conditionalFormatting sqref="G44">
    <cfRule type="expression" dxfId="2019" priority="1">
      <formula>(ISBLANK($G44))*($F42=2)</formula>
    </cfRule>
  </conditionalFormatting>
  <dataValidations xWindow="1103" yWindow="243" count="2">
    <dataValidation type="list" allowBlank="1" showInputMessage="1" showErrorMessage="1" promptTitle="Select from the list" prompt="Please elaborate if 'PARTIAL'." sqref="E58:E80 E13:E29 E82:E99 E31:E36 E54:E56 E111">
      <formula1>ExNA</formula1>
    </dataValidation>
    <dataValidation type="list" allowBlank="1" showInputMessage="1" showErrorMessage="1" sqref="E111">
      <formula1>ExNA</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extLst>
    <ext xmlns:x14="http://schemas.microsoft.com/office/spreadsheetml/2009/9/main" uri="{CCE6A557-97BC-4b89-ADB6-D9C93CAAB3DF}">
      <x14:dataValidations xmlns:xm="http://schemas.microsoft.com/office/excel/2006/main" xWindow="1103" yWindow="243" count="2">
        <x14:dataValidation type="list" allowBlank="1" showInputMessage="1" showErrorMessage="1">
          <x14:formula1>
            <xm:f>Instructions!$C$61:$C$65</xm:f>
          </x14:formula1>
          <xm:sqref>E37:E53 E101:E110</xm:sqref>
        </x14:dataValidation>
        <x14:dataValidation type="list" allowBlank="1" showInputMessage="1" showErrorMessage="1" promptTitle="Select from the list" prompt="Please elaborate if 'PARTIAL'.">
          <x14:formula1>
            <xm:f>Instructions!$C$61:$C$65</xm:f>
          </x14:formula1>
          <xm:sqref>E37:E53 E101:E110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FF00"/>
    <pageSetUpPr fitToPage="1"/>
  </sheetPr>
  <dimension ref="A1:O237"/>
  <sheetViews>
    <sheetView view="pageBreakPreview" topLeftCell="A3" zoomScale="80" zoomScaleNormal="66" zoomScaleSheetLayoutView="80" workbookViewId="0">
      <pane xSplit="4" ySplit="9" topLeftCell="E42" activePane="bottomRight" state="frozen"/>
      <selection activeCell="A3" sqref="A3"/>
      <selection pane="topRight" activeCell="E3" sqref="E3"/>
      <selection pane="bottomLeft" activeCell="A12" sqref="A12"/>
      <selection pane="bottomRight" activeCell="G49" sqref="G49"/>
    </sheetView>
  </sheetViews>
  <sheetFormatPr defaultRowHeight="24" customHeight="1" x14ac:dyDescent="0.25"/>
  <cols>
    <col min="1" max="1" width="3.7109375" style="19" customWidth="1"/>
    <col min="2" max="2" width="5.28515625" style="22" customWidth="1"/>
    <col min="3" max="3" width="15.28515625" style="19" customWidth="1"/>
    <col min="4" max="4" width="35.7109375" style="19" customWidth="1"/>
    <col min="5" max="5" width="11.85546875" style="19" customWidth="1"/>
    <col min="6" max="6" width="10.7109375" style="19" customWidth="1"/>
    <col min="7" max="7" width="25.140625" style="19" customWidth="1"/>
    <col min="8" max="8" width="23.42578125" style="19" customWidth="1"/>
    <col min="9" max="9" width="34.5703125" style="19" customWidth="1"/>
    <col min="10" max="10" width="3.7109375" style="19" customWidth="1"/>
    <col min="11" max="11" width="9.140625" style="19" hidden="1" customWidth="1"/>
    <col min="12" max="12" width="4.85546875" style="19" customWidth="1"/>
    <col min="13" max="13" width="16.7109375" style="19" customWidth="1"/>
    <col min="14" max="14" width="14" style="19" customWidth="1"/>
    <col min="15" max="15" width="29" style="19" customWidth="1"/>
    <col min="16" max="16384" width="9.140625" style="19"/>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90"/>
      <c r="B3" s="888" t="s">
        <v>1987</v>
      </c>
      <c r="C3" s="889"/>
      <c r="D3" s="889"/>
      <c r="E3" s="889"/>
      <c r="F3" s="889"/>
      <c r="G3" s="889"/>
      <c r="H3" s="889"/>
      <c r="I3" s="890"/>
      <c r="J3" s="93"/>
      <c r="K3" s="119"/>
      <c r="L3" s="392"/>
    </row>
    <row r="4" spans="1:15" s="69" customFormat="1" ht="19.5" thickBot="1" x14ac:dyDescent="0.35">
      <c r="A4" s="90"/>
      <c r="B4" s="91"/>
      <c r="C4" s="91"/>
      <c r="D4" s="91"/>
      <c r="E4" s="92"/>
      <c r="F4" s="91"/>
      <c r="G4" s="91"/>
      <c r="H4" s="91"/>
      <c r="I4" s="91"/>
      <c r="J4" s="93"/>
      <c r="K4" s="119"/>
      <c r="L4" s="3"/>
    </row>
    <row r="5" spans="1:15" s="69" customFormat="1" ht="15"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91"/>
      <c r="C7" s="91"/>
      <c r="D7" s="91"/>
      <c r="E7" s="91"/>
      <c r="F7" s="91"/>
      <c r="G7" s="91"/>
      <c r="H7" s="91"/>
      <c r="I7" s="91"/>
      <c r="J7" s="93"/>
      <c r="K7" s="119"/>
    </row>
    <row r="8" spans="1:15" s="69" customFormat="1" ht="15" x14ac:dyDescent="0.25">
      <c r="A8" s="90"/>
      <c r="B8" s="874"/>
      <c r="C8" s="875"/>
      <c r="D8" s="878">
        <f>D166</f>
        <v>2.8653846153846154</v>
      </c>
      <c r="E8" s="91"/>
      <c r="F8" s="874"/>
      <c r="G8" s="875"/>
      <c r="H8" s="879">
        <f>D169</f>
        <v>0</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31.5"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ht="23.1" customHeight="1" x14ac:dyDescent="0.25">
      <c r="A12" s="212"/>
      <c r="B12" s="457" t="s">
        <v>380</v>
      </c>
      <c r="C12" s="458"/>
      <c r="D12" s="458"/>
      <c r="E12" s="458"/>
      <c r="F12" s="458"/>
      <c r="G12" s="458"/>
      <c r="H12" s="458"/>
      <c r="I12" s="459"/>
      <c r="J12" s="213"/>
    </row>
    <row r="13" spans="1:15" ht="93.75" customHeight="1" x14ac:dyDescent="0.25">
      <c r="A13" s="212"/>
      <c r="B13" s="201">
        <v>1</v>
      </c>
      <c r="C13" s="202" t="s">
        <v>1620</v>
      </c>
      <c r="D13" s="202" t="s">
        <v>1621</v>
      </c>
      <c r="E13" s="112" t="s">
        <v>29</v>
      </c>
      <c r="F13" s="762">
        <f>IF(E13="yes",3,IF(E13="Partial",2,IF(E13="No",1,IF(E13="N/A","",IF(E13="","")))))</f>
        <v>3</v>
      </c>
      <c r="G13" s="89"/>
      <c r="H13" s="202" t="s">
        <v>427</v>
      </c>
      <c r="I13" s="41" t="s">
        <v>2740</v>
      </c>
      <c r="J13" s="213"/>
      <c r="K13" s="119">
        <f t="shared" ref="K13:K26" si="0">IF(E13="",1,0)</f>
        <v>0</v>
      </c>
      <c r="L13" s="439"/>
      <c r="M13" s="511"/>
      <c r="N13" s="511"/>
      <c r="O13" s="511"/>
    </row>
    <row r="14" spans="1:15" ht="45" x14ac:dyDescent="0.25">
      <c r="A14" s="212"/>
      <c r="B14" s="201">
        <v>2</v>
      </c>
      <c r="C14" s="26" t="s">
        <v>1622</v>
      </c>
      <c r="D14" s="202" t="s">
        <v>330</v>
      </c>
      <c r="E14" s="112" t="s">
        <v>29</v>
      </c>
      <c r="F14" s="762">
        <f>IF(E14="yes",3,IF(E14="Partial",2,IF(E14="No",1,IF(E14="N/A","",IF(E14="","")))))</f>
        <v>3</v>
      </c>
      <c r="G14" s="89"/>
      <c r="H14" s="202" t="s">
        <v>428</v>
      </c>
      <c r="I14" s="202" t="s">
        <v>429</v>
      </c>
      <c r="J14" s="213"/>
      <c r="K14" s="119">
        <f t="shared" si="0"/>
        <v>0</v>
      </c>
      <c r="L14" s="439"/>
      <c r="M14" s="511"/>
      <c r="N14" s="511"/>
      <c r="O14" s="511"/>
    </row>
    <row r="15" spans="1:15" ht="45" x14ac:dyDescent="0.25">
      <c r="A15" s="212"/>
      <c r="B15" s="201">
        <v>3</v>
      </c>
      <c r="C15" s="202" t="s">
        <v>1623</v>
      </c>
      <c r="D15" s="202" t="s">
        <v>331</v>
      </c>
      <c r="E15" s="112" t="s">
        <v>29</v>
      </c>
      <c r="F15" s="762">
        <f>IF(E15="yes",3,IF(E15="Partial",2,IF(E15="No",1,IF(E15="N/A","",IF(E15="","")))))</f>
        <v>3</v>
      </c>
      <c r="G15" s="89"/>
      <c r="H15" s="202" t="s">
        <v>428</v>
      </c>
      <c r="I15" s="202" t="s">
        <v>430</v>
      </c>
      <c r="J15" s="213"/>
      <c r="K15" s="119">
        <f t="shared" si="0"/>
        <v>0</v>
      </c>
      <c r="L15" s="439"/>
      <c r="M15" s="511"/>
      <c r="N15" s="511"/>
      <c r="O15" s="511"/>
    </row>
    <row r="16" spans="1:15" ht="48.75" customHeight="1" x14ac:dyDescent="0.25">
      <c r="A16" s="212"/>
      <c r="B16" s="201">
        <v>4</v>
      </c>
      <c r="C16" s="202" t="s">
        <v>1624</v>
      </c>
      <c r="D16" s="41" t="s">
        <v>3109</v>
      </c>
      <c r="E16" s="112" t="s">
        <v>29</v>
      </c>
      <c r="F16" s="762">
        <f t="shared" ref="F16:F26" si="1">IF(E16="yes",3,IF(E16="Partial",2,IF(E16="No",1,IF(E16="N/A","",IF(E16="","")))))</f>
        <v>3</v>
      </c>
      <c r="G16" s="89"/>
      <c r="H16" s="41" t="s">
        <v>4746</v>
      </c>
      <c r="I16" s="202" t="s">
        <v>431</v>
      </c>
      <c r="J16" s="213"/>
      <c r="K16" s="119">
        <f t="shared" si="0"/>
        <v>0</v>
      </c>
      <c r="L16" s="439"/>
      <c r="M16" s="511"/>
      <c r="N16" s="511"/>
      <c r="O16" s="511"/>
    </row>
    <row r="17" spans="1:15" ht="75" x14ac:dyDescent="0.25">
      <c r="A17" s="212"/>
      <c r="B17" s="201">
        <v>5</v>
      </c>
      <c r="C17" s="202" t="s">
        <v>1625</v>
      </c>
      <c r="D17" s="26" t="s">
        <v>3766</v>
      </c>
      <c r="E17" s="112" t="s">
        <v>29</v>
      </c>
      <c r="F17" s="762">
        <f t="shared" si="1"/>
        <v>3</v>
      </c>
      <c r="G17" s="89"/>
      <c r="H17" s="41" t="s">
        <v>4747</v>
      </c>
      <c r="I17" s="202" t="s">
        <v>432</v>
      </c>
      <c r="J17" s="213"/>
      <c r="K17" s="119">
        <f t="shared" si="0"/>
        <v>0</v>
      </c>
      <c r="L17" s="439"/>
      <c r="M17" s="511"/>
      <c r="N17" s="511"/>
      <c r="O17" s="511"/>
    </row>
    <row r="18" spans="1:15" ht="78.75" customHeight="1" x14ac:dyDescent="0.25">
      <c r="A18" s="212"/>
      <c r="B18" s="201">
        <v>6</v>
      </c>
      <c r="C18" s="202" t="s">
        <v>1626</v>
      </c>
      <c r="D18" s="26" t="s">
        <v>3110</v>
      </c>
      <c r="E18" s="112" t="s">
        <v>29</v>
      </c>
      <c r="F18" s="762">
        <f t="shared" si="1"/>
        <v>3</v>
      </c>
      <c r="G18" s="89"/>
      <c r="H18" s="41" t="s">
        <v>4748</v>
      </c>
      <c r="I18" s="202" t="s">
        <v>433</v>
      </c>
      <c r="J18" s="213"/>
      <c r="K18" s="119">
        <f t="shared" si="0"/>
        <v>0</v>
      </c>
      <c r="L18" s="439"/>
      <c r="M18" s="511"/>
      <c r="N18" s="511"/>
      <c r="O18" s="511"/>
    </row>
    <row r="19" spans="1:15" ht="123" customHeight="1" x14ac:dyDescent="0.25">
      <c r="A19" s="212"/>
      <c r="B19" s="201">
        <v>7</v>
      </c>
      <c r="C19" s="202"/>
      <c r="D19" s="26" t="s">
        <v>3111</v>
      </c>
      <c r="E19" s="112" t="s">
        <v>29</v>
      </c>
      <c r="F19" s="762">
        <f t="shared" si="1"/>
        <v>3</v>
      </c>
      <c r="G19" s="89"/>
      <c r="H19" s="26" t="s">
        <v>2741</v>
      </c>
      <c r="I19" s="26" t="s">
        <v>2210</v>
      </c>
      <c r="J19" s="213"/>
      <c r="K19" s="119">
        <f t="shared" si="0"/>
        <v>0</v>
      </c>
      <c r="L19" s="439"/>
      <c r="M19" s="511"/>
      <c r="N19" s="511"/>
      <c r="O19" s="511"/>
    </row>
    <row r="20" spans="1:15" ht="66.75" customHeight="1" x14ac:dyDescent="0.25">
      <c r="A20" s="212"/>
      <c r="B20" s="201">
        <v>8</v>
      </c>
      <c r="C20" s="202" t="s">
        <v>1627</v>
      </c>
      <c r="D20" s="202" t="s">
        <v>332</v>
      </c>
      <c r="E20" s="112" t="s">
        <v>29</v>
      </c>
      <c r="F20" s="762">
        <f t="shared" si="1"/>
        <v>3</v>
      </c>
      <c r="G20" s="89"/>
      <c r="H20" s="202" t="s">
        <v>435</v>
      </c>
      <c r="I20" s="202" t="s">
        <v>434</v>
      </c>
      <c r="J20" s="213"/>
      <c r="K20" s="119">
        <f t="shared" si="0"/>
        <v>0</v>
      </c>
      <c r="L20" s="439"/>
      <c r="M20" s="511"/>
      <c r="N20" s="511"/>
      <c r="O20" s="511"/>
    </row>
    <row r="21" spans="1:15" ht="90" x14ac:dyDescent="0.25">
      <c r="A21" s="212"/>
      <c r="B21" s="201">
        <v>9</v>
      </c>
      <c r="C21" s="202" t="s">
        <v>1628</v>
      </c>
      <c r="D21" s="50" t="s">
        <v>3112</v>
      </c>
      <c r="E21" s="112" t="s">
        <v>29</v>
      </c>
      <c r="F21" s="762">
        <f t="shared" si="1"/>
        <v>3</v>
      </c>
      <c r="G21" s="89"/>
      <c r="H21" s="41" t="s">
        <v>4750</v>
      </c>
      <c r="I21" s="26" t="s">
        <v>4749</v>
      </c>
      <c r="J21" s="213"/>
      <c r="K21" s="119">
        <f t="shared" si="0"/>
        <v>0</v>
      </c>
      <c r="L21" s="439"/>
      <c r="M21" s="511"/>
      <c r="N21" s="511"/>
      <c r="O21" s="511"/>
    </row>
    <row r="22" spans="1:15" ht="115.5" customHeight="1" x14ac:dyDescent="0.25">
      <c r="A22" s="212"/>
      <c r="B22" s="201">
        <v>10</v>
      </c>
      <c r="C22" s="202" t="s">
        <v>1629</v>
      </c>
      <c r="D22" s="26" t="s">
        <v>2209</v>
      </c>
      <c r="E22" s="112" t="s">
        <v>29</v>
      </c>
      <c r="F22" s="762">
        <f t="shared" si="1"/>
        <v>3</v>
      </c>
      <c r="G22" s="89"/>
      <c r="H22" s="202" t="s">
        <v>436</v>
      </c>
      <c r="I22" s="41" t="s">
        <v>2742</v>
      </c>
      <c r="J22" s="213"/>
      <c r="K22" s="119">
        <f t="shared" si="0"/>
        <v>0</v>
      </c>
      <c r="L22" s="439"/>
      <c r="M22" s="511"/>
      <c r="N22" s="511"/>
      <c r="O22" s="511"/>
    </row>
    <row r="23" spans="1:15" ht="240" x14ac:dyDescent="0.25">
      <c r="A23" s="212"/>
      <c r="B23" s="201">
        <v>11</v>
      </c>
      <c r="C23" s="26" t="s">
        <v>1630</v>
      </c>
      <c r="D23" s="38" t="s">
        <v>3113</v>
      </c>
      <c r="E23" s="112" t="s">
        <v>29</v>
      </c>
      <c r="F23" s="762">
        <f>IF(E23="yes",3,IF(E23="Partial",2,IF(E23="No",1,IF(E23="N/A","",IF(E23="","")))))</f>
        <v>3</v>
      </c>
      <c r="G23" s="89"/>
      <c r="H23" s="202" t="s">
        <v>405</v>
      </c>
      <c r="I23" s="41" t="s">
        <v>2743</v>
      </c>
      <c r="J23" s="213"/>
      <c r="K23" s="119">
        <f t="shared" si="0"/>
        <v>0</v>
      </c>
      <c r="L23" s="439"/>
      <c r="M23" s="511"/>
      <c r="N23" s="511"/>
      <c r="O23" s="511"/>
    </row>
    <row r="24" spans="1:15" ht="75" x14ac:dyDescent="0.25">
      <c r="A24" s="212"/>
      <c r="B24" s="201">
        <v>12</v>
      </c>
      <c r="C24" s="26" t="s">
        <v>1631</v>
      </c>
      <c r="D24" s="38" t="s">
        <v>3114</v>
      </c>
      <c r="E24" s="112" t="s">
        <v>4</v>
      </c>
      <c r="F24" s="762" t="str">
        <f t="shared" si="1"/>
        <v/>
      </c>
      <c r="G24" s="89"/>
      <c r="H24" s="202" t="s">
        <v>437</v>
      </c>
      <c r="I24" s="41" t="s">
        <v>2744</v>
      </c>
      <c r="J24" s="213"/>
      <c r="K24" s="119">
        <f t="shared" si="0"/>
        <v>0</v>
      </c>
      <c r="L24" s="439"/>
      <c r="M24" s="511"/>
      <c r="N24" s="511"/>
      <c r="O24" s="511"/>
    </row>
    <row r="25" spans="1:15" ht="165" x14ac:dyDescent="0.25">
      <c r="A25" s="212"/>
      <c r="B25" s="201">
        <v>13</v>
      </c>
      <c r="C25" s="26" t="s">
        <v>1632</v>
      </c>
      <c r="D25" s="50" t="s">
        <v>3115</v>
      </c>
      <c r="E25" s="112" t="s">
        <v>4</v>
      </c>
      <c r="F25" s="762" t="str">
        <f t="shared" si="1"/>
        <v/>
      </c>
      <c r="G25" s="89"/>
      <c r="H25" s="202" t="s">
        <v>437</v>
      </c>
      <c r="I25" s="202" t="s">
        <v>438</v>
      </c>
      <c r="J25" s="213"/>
      <c r="K25" s="119">
        <f t="shared" si="0"/>
        <v>0</v>
      </c>
      <c r="L25" s="439"/>
      <c r="M25" s="511"/>
      <c r="N25" s="511"/>
      <c r="O25" s="511"/>
    </row>
    <row r="26" spans="1:15" ht="306.75" customHeight="1" x14ac:dyDescent="0.25">
      <c r="A26" s="212"/>
      <c r="B26" s="201">
        <v>14</v>
      </c>
      <c r="C26" s="26" t="s">
        <v>1633</v>
      </c>
      <c r="D26" s="38" t="s">
        <v>3767</v>
      </c>
      <c r="E26" s="112" t="s">
        <v>29</v>
      </c>
      <c r="F26" s="762">
        <f t="shared" si="1"/>
        <v>3</v>
      </c>
      <c r="G26" s="89"/>
      <c r="H26" s="202" t="s">
        <v>437</v>
      </c>
      <c r="I26" s="41" t="s">
        <v>2745</v>
      </c>
      <c r="J26" s="213"/>
      <c r="K26" s="119">
        <f t="shared" si="0"/>
        <v>0</v>
      </c>
      <c r="L26" s="439"/>
      <c r="M26" s="511"/>
      <c r="N26" s="511"/>
      <c r="O26" s="511"/>
    </row>
    <row r="27" spans="1:15" ht="23.1" customHeight="1" x14ac:dyDescent="0.25">
      <c r="A27" s="212"/>
      <c r="B27" s="457" t="s">
        <v>439</v>
      </c>
      <c r="C27" s="458"/>
      <c r="D27" s="458"/>
      <c r="E27" s="458"/>
      <c r="F27" s="463"/>
      <c r="G27" s="458"/>
      <c r="H27" s="458"/>
      <c r="I27" s="459"/>
      <c r="J27" s="213"/>
      <c r="K27" s="119"/>
      <c r="L27" s="439"/>
      <c r="M27" s="511"/>
      <c r="N27" s="511"/>
      <c r="O27" s="511"/>
    </row>
    <row r="28" spans="1:15" ht="49.5" customHeight="1" x14ac:dyDescent="0.25">
      <c r="A28" s="212"/>
      <c r="B28" s="346">
        <v>15</v>
      </c>
      <c r="C28" s="278"/>
      <c r="D28" s="87" t="s">
        <v>3118</v>
      </c>
      <c r="E28" s="112" t="s">
        <v>29</v>
      </c>
      <c r="F28" s="762">
        <f t="shared" ref="F28:F39" si="2">IF(E28="yes",3,IF(E28="Partial",2,IF(E28="No",1,IF(E28="N/A","",IF(E28="","")))))</f>
        <v>3</v>
      </c>
      <c r="G28" s="89"/>
      <c r="H28" s="87" t="s">
        <v>4751</v>
      </c>
      <c r="I28" s="87" t="s">
        <v>3120</v>
      </c>
      <c r="J28" s="213"/>
      <c r="K28" s="119">
        <f t="shared" ref="K28:K39" si="3">IF(E28="",1,0)</f>
        <v>0</v>
      </c>
      <c r="L28" s="439"/>
      <c r="M28" s="511"/>
      <c r="N28" s="511"/>
      <c r="O28" s="511"/>
    </row>
    <row r="29" spans="1:15" ht="120" x14ac:dyDescent="0.25">
      <c r="A29" s="212"/>
      <c r="B29" s="346">
        <v>16</v>
      </c>
      <c r="C29" s="203"/>
      <c r="D29" s="347" t="s">
        <v>3116</v>
      </c>
      <c r="E29" s="112" t="s">
        <v>29</v>
      </c>
      <c r="F29" s="762">
        <f t="shared" si="2"/>
        <v>3</v>
      </c>
      <c r="G29" s="89"/>
      <c r="H29" s="83" t="s">
        <v>168</v>
      </c>
      <c r="I29" s="83" t="s">
        <v>4652</v>
      </c>
      <c r="J29" s="213"/>
      <c r="K29" s="119">
        <f t="shared" si="3"/>
        <v>0</v>
      </c>
      <c r="L29" s="439"/>
      <c r="M29" s="511"/>
      <c r="N29" s="511"/>
      <c r="O29" s="511"/>
    </row>
    <row r="30" spans="1:15" ht="105" x14ac:dyDescent="0.25">
      <c r="A30" s="212"/>
      <c r="B30" s="346">
        <v>17</v>
      </c>
      <c r="C30" s="206"/>
      <c r="D30" s="205" t="s">
        <v>410</v>
      </c>
      <c r="E30" s="112" t="s">
        <v>29</v>
      </c>
      <c r="F30" s="762">
        <f t="shared" si="2"/>
        <v>3</v>
      </c>
      <c r="G30" s="89"/>
      <c r="H30" s="205" t="s">
        <v>1635</v>
      </c>
      <c r="I30" s="205" t="s">
        <v>3119</v>
      </c>
      <c r="J30" s="213"/>
      <c r="K30" s="119">
        <f t="shared" si="3"/>
        <v>0</v>
      </c>
      <c r="L30" s="439"/>
      <c r="M30" s="511"/>
      <c r="N30" s="511"/>
      <c r="O30" s="511"/>
    </row>
    <row r="31" spans="1:15" ht="90" x14ac:dyDescent="0.25">
      <c r="A31" s="212"/>
      <c r="B31" s="346">
        <v>18</v>
      </c>
      <c r="C31" s="206"/>
      <c r="D31" s="82" t="s">
        <v>4653</v>
      </c>
      <c r="E31" s="112" t="s">
        <v>29</v>
      </c>
      <c r="F31" s="762">
        <f t="shared" si="2"/>
        <v>3</v>
      </c>
      <c r="G31" s="89"/>
      <c r="H31" s="205" t="s">
        <v>1636</v>
      </c>
      <c r="I31" s="202" t="s">
        <v>1128</v>
      </c>
      <c r="J31" s="213"/>
      <c r="K31" s="119">
        <f t="shared" si="3"/>
        <v>0</v>
      </c>
      <c r="L31" s="439"/>
      <c r="M31" s="511"/>
      <c r="N31" s="511"/>
      <c r="O31" s="511"/>
    </row>
    <row r="32" spans="1:15" ht="105" x14ac:dyDescent="0.25">
      <c r="A32" s="212"/>
      <c r="B32" s="346">
        <v>19</v>
      </c>
      <c r="C32" s="206"/>
      <c r="D32" s="83" t="s">
        <v>3117</v>
      </c>
      <c r="E32" s="112" t="s">
        <v>29</v>
      </c>
      <c r="F32" s="762">
        <f t="shared" si="2"/>
        <v>3</v>
      </c>
      <c r="G32" s="89"/>
      <c r="H32" s="83" t="s">
        <v>1637</v>
      </c>
      <c r="I32" s="83" t="s">
        <v>1129</v>
      </c>
      <c r="J32" s="213"/>
      <c r="K32" s="119">
        <f t="shared" si="3"/>
        <v>0</v>
      </c>
      <c r="L32" s="439"/>
      <c r="M32" s="511"/>
      <c r="N32" s="511"/>
      <c r="O32" s="511"/>
    </row>
    <row r="33" spans="1:15" s="1" customFormat="1" ht="120" x14ac:dyDescent="0.25">
      <c r="A33" s="152"/>
      <c r="B33" s="346">
        <v>20</v>
      </c>
      <c r="C33" s="207"/>
      <c r="D33" s="85" t="s">
        <v>3121</v>
      </c>
      <c r="E33" s="112" t="s">
        <v>29</v>
      </c>
      <c r="F33" s="762">
        <f t="shared" si="2"/>
        <v>3</v>
      </c>
      <c r="G33" s="89"/>
      <c r="H33" s="84" t="s">
        <v>1127</v>
      </c>
      <c r="I33" s="200" t="s">
        <v>1130</v>
      </c>
      <c r="J33" s="211"/>
      <c r="K33" s="119">
        <f t="shared" si="3"/>
        <v>0</v>
      </c>
      <c r="L33" s="406"/>
      <c r="M33" s="505"/>
      <c r="N33" s="505"/>
      <c r="O33" s="505"/>
    </row>
    <row r="34" spans="1:15" s="1" customFormat="1" ht="225" x14ac:dyDescent="0.25">
      <c r="A34" s="152"/>
      <c r="B34" s="346">
        <v>21</v>
      </c>
      <c r="C34" s="85" t="s">
        <v>2333</v>
      </c>
      <c r="D34" s="85" t="s">
        <v>2332</v>
      </c>
      <c r="E34" s="112" t="s">
        <v>29</v>
      </c>
      <c r="F34" s="762">
        <f t="shared" si="2"/>
        <v>3</v>
      </c>
      <c r="G34" s="89"/>
      <c r="H34" s="84" t="s">
        <v>3122</v>
      </c>
      <c r="I34" s="84" t="s">
        <v>2746</v>
      </c>
      <c r="J34" s="211"/>
      <c r="K34" s="119">
        <f t="shared" si="3"/>
        <v>0</v>
      </c>
      <c r="L34" s="406"/>
      <c r="M34" s="505"/>
      <c r="N34" s="505"/>
      <c r="O34" s="505"/>
    </row>
    <row r="35" spans="1:15" ht="45" x14ac:dyDescent="0.25">
      <c r="A35" s="212"/>
      <c r="B35" s="346">
        <v>22</v>
      </c>
      <c r="C35" s="204"/>
      <c r="D35" s="83" t="s">
        <v>2256</v>
      </c>
      <c r="E35" s="112" t="s">
        <v>29</v>
      </c>
      <c r="F35" s="762">
        <f t="shared" si="2"/>
        <v>3</v>
      </c>
      <c r="G35" s="89"/>
      <c r="H35" s="26" t="s">
        <v>1638</v>
      </c>
      <c r="I35" s="26" t="s">
        <v>1639</v>
      </c>
      <c r="J35" s="213"/>
      <c r="K35" s="119">
        <f t="shared" si="3"/>
        <v>0</v>
      </c>
      <c r="L35" s="439"/>
      <c r="M35" s="511"/>
      <c r="N35" s="511"/>
      <c r="O35" s="511"/>
    </row>
    <row r="36" spans="1:15" ht="60" x14ac:dyDescent="0.25">
      <c r="A36" s="212"/>
      <c r="B36" s="346">
        <v>23</v>
      </c>
      <c r="C36" s="204"/>
      <c r="D36" s="83" t="s">
        <v>3123</v>
      </c>
      <c r="E36" s="112" t="s">
        <v>31</v>
      </c>
      <c r="F36" s="762">
        <f t="shared" si="2"/>
        <v>1</v>
      </c>
      <c r="G36" s="89"/>
      <c r="H36" s="26" t="s">
        <v>3125</v>
      </c>
      <c r="I36" s="26" t="s">
        <v>3124</v>
      </c>
      <c r="J36" s="213"/>
      <c r="K36" s="119">
        <f t="shared" si="3"/>
        <v>0</v>
      </c>
      <c r="L36" s="439"/>
      <c r="M36" s="511"/>
      <c r="N36" s="511"/>
      <c r="O36" s="511"/>
    </row>
    <row r="37" spans="1:15" ht="45" x14ac:dyDescent="0.25">
      <c r="A37" s="212"/>
      <c r="B37" s="346">
        <v>24</v>
      </c>
      <c r="C37" s="204"/>
      <c r="D37" s="83" t="s">
        <v>3757</v>
      </c>
      <c r="E37" s="112" t="s">
        <v>29</v>
      </c>
      <c r="F37" s="762">
        <f t="shared" si="2"/>
        <v>3</v>
      </c>
      <c r="G37" s="89"/>
      <c r="H37" s="202" t="s">
        <v>440</v>
      </c>
      <c r="I37" s="26" t="s">
        <v>1641</v>
      </c>
      <c r="J37" s="213"/>
      <c r="K37" s="119">
        <f t="shared" si="3"/>
        <v>0</v>
      </c>
      <c r="L37" s="439"/>
      <c r="M37" s="511"/>
      <c r="N37" s="511"/>
      <c r="O37" s="511"/>
    </row>
    <row r="38" spans="1:15" ht="60" x14ac:dyDescent="0.25">
      <c r="A38" s="212"/>
      <c r="B38" s="346">
        <v>25</v>
      </c>
      <c r="C38" s="204"/>
      <c r="D38" s="83" t="s">
        <v>409</v>
      </c>
      <c r="E38" s="112" t="s">
        <v>29</v>
      </c>
      <c r="F38" s="762">
        <f t="shared" si="2"/>
        <v>3</v>
      </c>
      <c r="G38" s="89"/>
      <c r="H38" s="202" t="s">
        <v>440</v>
      </c>
      <c r="I38" s="26" t="s">
        <v>1640</v>
      </c>
      <c r="J38" s="213"/>
      <c r="K38" s="119">
        <f t="shared" si="3"/>
        <v>0</v>
      </c>
      <c r="L38" s="439"/>
      <c r="M38" s="511"/>
      <c r="N38" s="511"/>
      <c r="O38" s="511"/>
    </row>
    <row r="39" spans="1:15" ht="45" x14ac:dyDescent="0.25">
      <c r="A39" s="212"/>
      <c r="B39" s="346">
        <v>26</v>
      </c>
      <c r="C39" s="204"/>
      <c r="D39" s="83" t="s">
        <v>3758</v>
      </c>
      <c r="E39" s="112" t="s">
        <v>29</v>
      </c>
      <c r="F39" s="762">
        <f t="shared" si="2"/>
        <v>3</v>
      </c>
      <c r="G39" s="89"/>
      <c r="H39" s="41" t="s">
        <v>2195</v>
      </c>
      <c r="I39" s="26" t="s">
        <v>2196</v>
      </c>
      <c r="J39" s="213"/>
      <c r="K39" s="119">
        <f t="shared" si="3"/>
        <v>0</v>
      </c>
      <c r="L39" s="439"/>
      <c r="M39" s="511"/>
      <c r="N39" s="511"/>
      <c r="O39" s="511"/>
    </row>
    <row r="40" spans="1:15" ht="23.1" customHeight="1" x14ac:dyDescent="0.25">
      <c r="A40" s="212"/>
      <c r="B40" s="457" t="s">
        <v>3134</v>
      </c>
      <c r="C40" s="458"/>
      <c r="D40" s="458"/>
      <c r="E40" s="458"/>
      <c r="F40" s="463"/>
      <c r="G40" s="458"/>
      <c r="H40" s="458"/>
      <c r="I40" s="459"/>
      <c r="J40" s="213"/>
      <c r="K40" s="119"/>
      <c r="L40" s="439"/>
      <c r="M40" s="511"/>
      <c r="N40" s="511"/>
      <c r="O40" s="511"/>
    </row>
    <row r="41" spans="1:15" s="13" customFormat="1" ht="90" x14ac:dyDescent="0.25">
      <c r="A41" s="212"/>
      <c r="B41" s="29">
        <v>27</v>
      </c>
      <c r="C41" s="31"/>
      <c r="D41" s="332" t="s">
        <v>4763</v>
      </c>
      <c r="E41" s="112" t="s">
        <v>29</v>
      </c>
      <c r="F41" s="762">
        <f t="shared" ref="F41:F47" si="4">IF(E41="yes",3,IF(E41="Partial",2,IF(E41="No",1,IF(E41="N/A","",IF(E41="","")))))</f>
        <v>3</v>
      </c>
      <c r="G41" s="89"/>
      <c r="H41" s="332" t="s">
        <v>4765</v>
      </c>
      <c r="I41" s="332" t="s">
        <v>4764</v>
      </c>
      <c r="J41" s="213"/>
      <c r="K41" s="119">
        <f t="shared" ref="K41:K47" si="5">IF(E41="",1,0)</f>
        <v>0</v>
      </c>
      <c r="L41" s="400"/>
      <c r="M41" s="505"/>
      <c r="N41" s="505"/>
      <c r="O41" s="505"/>
    </row>
    <row r="42" spans="1:15" s="13" customFormat="1" ht="45" x14ac:dyDescent="0.25">
      <c r="A42" s="212"/>
      <c r="B42" s="29">
        <v>28</v>
      </c>
      <c r="C42" s="31"/>
      <c r="D42" s="332" t="s">
        <v>4761</v>
      </c>
      <c r="E42" s="112" t="s">
        <v>29</v>
      </c>
      <c r="F42" s="762">
        <f t="shared" si="4"/>
        <v>3</v>
      </c>
      <c r="G42" s="89"/>
      <c r="H42" s="332" t="s">
        <v>4753</v>
      </c>
      <c r="I42" s="332" t="s">
        <v>4766</v>
      </c>
      <c r="J42" s="213"/>
      <c r="K42" s="119">
        <f t="shared" si="5"/>
        <v>0</v>
      </c>
      <c r="L42" s="400"/>
      <c r="M42" s="505"/>
      <c r="N42" s="505"/>
      <c r="O42" s="505"/>
    </row>
    <row r="43" spans="1:15" s="13" customFormat="1" ht="75" x14ac:dyDescent="0.25">
      <c r="A43" s="212"/>
      <c r="B43" s="29">
        <v>29</v>
      </c>
      <c r="C43" s="31"/>
      <c r="D43" s="332" t="s">
        <v>4758</v>
      </c>
      <c r="E43" s="112" t="s">
        <v>29</v>
      </c>
      <c r="F43" s="762">
        <f t="shared" si="4"/>
        <v>3</v>
      </c>
      <c r="G43" s="89"/>
      <c r="H43" s="332" t="s">
        <v>4754</v>
      </c>
      <c r="I43" s="332" t="s">
        <v>4769</v>
      </c>
      <c r="J43" s="213"/>
      <c r="K43" s="119">
        <f t="shared" si="5"/>
        <v>0</v>
      </c>
      <c r="L43" s="400"/>
      <c r="M43" s="505"/>
      <c r="N43" s="505"/>
      <c r="O43" s="505"/>
    </row>
    <row r="44" spans="1:15" s="13" customFormat="1" ht="60" x14ac:dyDescent="0.25">
      <c r="A44" s="212"/>
      <c r="B44" s="29">
        <v>30</v>
      </c>
      <c r="C44" s="31"/>
      <c r="D44" s="332" t="s">
        <v>4757</v>
      </c>
      <c r="E44" s="112" t="s">
        <v>29</v>
      </c>
      <c r="F44" s="762">
        <f t="shared" si="4"/>
        <v>3</v>
      </c>
      <c r="G44" s="89"/>
      <c r="H44" s="332" t="s">
        <v>4752</v>
      </c>
      <c r="I44" s="332" t="s">
        <v>4768</v>
      </c>
      <c r="J44" s="213"/>
      <c r="K44" s="119">
        <f t="shared" si="5"/>
        <v>0</v>
      </c>
      <c r="L44" s="400"/>
      <c r="M44" s="505"/>
      <c r="N44" s="505"/>
      <c r="O44" s="505"/>
    </row>
    <row r="45" spans="1:15" s="13" customFormat="1" ht="75" x14ac:dyDescent="0.25">
      <c r="A45" s="212"/>
      <c r="B45" s="29">
        <v>31</v>
      </c>
      <c r="C45" s="31"/>
      <c r="D45" s="332" t="s">
        <v>4760</v>
      </c>
      <c r="E45" s="112" t="s">
        <v>29</v>
      </c>
      <c r="F45" s="762">
        <f t="shared" si="4"/>
        <v>3</v>
      </c>
      <c r="G45" s="89"/>
      <c r="H45" s="332" t="s">
        <v>4762</v>
      </c>
      <c r="I45" s="332" t="s">
        <v>4770</v>
      </c>
      <c r="J45" s="213"/>
      <c r="K45" s="119">
        <f t="shared" si="5"/>
        <v>0</v>
      </c>
      <c r="L45" s="400"/>
      <c r="M45" s="505"/>
      <c r="N45" s="505"/>
      <c r="O45" s="505"/>
    </row>
    <row r="46" spans="1:15" s="13" customFormat="1" ht="75" x14ac:dyDescent="0.25">
      <c r="A46" s="212"/>
      <c r="B46" s="29">
        <v>32</v>
      </c>
      <c r="C46" s="31"/>
      <c r="D46" s="332" t="s">
        <v>3108</v>
      </c>
      <c r="E46" s="112" t="s">
        <v>29</v>
      </c>
      <c r="F46" s="762">
        <f t="shared" si="4"/>
        <v>3</v>
      </c>
      <c r="G46" s="89"/>
      <c r="H46" s="332" t="s">
        <v>4755</v>
      </c>
      <c r="I46" s="332" t="s">
        <v>4767</v>
      </c>
      <c r="J46" s="213"/>
      <c r="K46" s="119">
        <f t="shared" si="5"/>
        <v>0</v>
      </c>
      <c r="L46" s="400"/>
      <c r="M46" s="505"/>
      <c r="N46" s="505"/>
      <c r="O46" s="505"/>
    </row>
    <row r="47" spans="1:15" s="13" customFormat="1" ht="60" x14ac:dyDescent="0.25">
      <c r="A47" s="212"/>
      <c r="B47" s="29">
        <v>33</v>
      </c>
      <c r="C47" s="31"/>
      <c r="D47" s="332" t="s">
        <v>4759</v>
      </c>
      <c r="E47" s="112" t="s">
        <v>30</v>
      </c>
      <c r="F47" s="762">
        <f t="shared" si="4"/>
        <v>2</v>
      </c>
      <c r="G47" s="89" t="s">
        <v>5203</v>
      </c>
      <c r="H47" s="332" t="s">
        <v>4756</v>
      </c>
      <c r="I47" s="332" t="s">
        <v>4771</v>
      </c>
      <c r="J47" s="213"/>
      <c r="K47" s="119">
        <f t="shared" si="5"/>
        <v>0</v>
      </c>
      <c r="L47" s="400"/>
      <c r="M47" s="505"/>
      <c r="N47" s="505"/>
      <c r="O47" s="505"/>
    </row>
    <row r="48" spans="1:15" ht="23.1" customHeight="1" x14ac:dyDescent="0.25">
      <c r="A48" s="212"/>
      <c r="B48" s="457" t="s">
        <v>1634</v>
      </c>
      <c r="C48" s="458"/>
      <c r="D48" s="458"/>
      <c r="E48" s="458"/>
      <c r="F48" s="463"/>
      <c r="G48" s="458"/>
      <c r="H48" s="458"/>
      <c r="I48" s="459"/>
      <c r="J48" s="213"/>
      <c r="K48" s="119"/>
      <c r="L48" s="439"/>
      <c r="M48" s="511"/>
      <c r="N48" s="511"/>
      <c r="O48" s="511"/>
    </row>
    <row r="49" spans="1:15" ht="210" x14ac:dyDescent="0.25">
      <c r="A49" s="212"/>
      <c r="B49" s="201">
        <v>34</v>
      </c>
      <c r="C49" s="206"/>
      <c r="D49" s="83" t="s">
        <v>4944</v>
      </c>
      <c r="E49" s="112" t="s">
        <v>29</v>
      </c>
      <c r="F49" s="762">
        <f>IF(E49="yes",3,IF(E49="Partial",2,IF(E49="No",1,IF(E49="N/A","",IF(E49="","")))))</f>
        <v>3</v>
      </c>
      <c r="G49" s="89"/>
      <c r="H49" s="28" t="s">
        <v>4945</v>
      </c>
      <c r="I49" s="30" t="s">
        <v>4946</v>
      </c>
      <c r="J49" s="213"/>
      <c r="K49" s="119">
        <f>IF(E49="",1,0)</f>
        <v>0</v>
      </c>
      <c r="L49" s="439"/>
      <c r="M49" s="511"/>
      <c r="N49" s="511"/>
      <c r="O49" s="511"/>
    </row>
    <row r="50" spans="1:15" ht="79.5" customHeight="1" x14ac:dyDescent="0.25">
      <c r="A50" s="212"/>
      <c r="B50" s="201">
        <v>35</v>
      </c>
      <c r="C50" s="206"/>
      <c r="D50" s="83" t="s">
        <v>2747</v>
      </c>
      <c r="E50" s="112" t="s">
        <v>29</v>
      </c>
      <c r="F50" s="762">
        <f>IF(E50="yes",3,IF(E50="Partial",2,IF(E50="No",1,IF(E50="N/A","",IF(E50="","")))))</f>
        <v>3</v>
      </c>
      <c r="G50" s="89"/>
      <c r="H50" s="83" t="s">
        <v>2748</v>
      </c>
      <c r="I50" s="83" t="s">
        <v>3126</v>
      </c>
      <c r="J50" s="213"/>
      <c r="K50" s="119">
        <f>IF(E50="",1,0)</f>
        <v>0</v>
      </c>
      <c r="L50" s="439"/>
      <c r="M50" s="511"/>
      <c r="N50" s="511"/>
      <c r="O50" s="511"/>
    </row>
    <row r="51" spans="1:15" ht="75" x14ac:dyDescent="0.25">
      <c r="A51" s="212"/>
      <c r="B51" s="201">
        <v>36</v>
      </c>
      <c r="C51" s="206"/>
      <c r="D51" s="82" t="s">
        <v>2749</v>
      </c>
      <c r="E51" s="112" t="s">
        <v>31</v>
      </c>
      <c r="F51" s="762">
        <f>IF(E51="yes",3,IF(E51="Partial",2,IF(E51="No",1,IF(E51="N/A","",IF(E51="","")))))</f>
        <v>1</v>
      </c>
      <c r="G51" s="89"/>
      <c r="H51" s="83" t="s">
        <v>2828</v>
      </c>
      <c r="I51" s="83" t="s">
        <v>2750</v>
      </c>
      <c r="J51" s="213"/>
      <c r="K51" s="119">
        <f>IF(E51="",1,0)</f>
        <v>0</v>
      </c>
      <c r="L51" s="439"/>
      <c r="M51" s="511"/>
      <c r="N51" s="511"/>
      <c r="O51" s="511"/>
    </row>
    <row r="52" spans="1:15" ht="105" x14ac:dyDescent="0.25">
      <c r="A52" s="212"/>
      <c r="B52" s="201">
        <v>37</v>
      </c>
      <c r="C52" s="206"/>
      <c r="D52" s="82" t="s">
        <v>2751</v>
      </c>
      <c r="E52" s="112" t="s">
        <v>29</v>
      </c>
      <c r="F52" s="762">
        <f>IF(E52="yes",3,IF(E52="Partial",2,IF(E52="No",1,IF(E52="N/A","",IF(E52="","")))))</f>
        <v>3</v>
      </c>
      <c r="G52" s="89"/>
      <c r="H52" s="83" t="s">
        <v>2752</v>
      </c>
      <c r="I52" s="83" t="s">
        <v>2753</v>
      </c>
      <c r="J52" s="213"/>
      <c r="K52" s="119">
        <f>IF(E52="",1,0)</f>
        <v>0</v>
      </c>
      <c r="L52" s="439"/>
      <c r="M52" s="511"/>
      <c r="N52" s="511"/>
      <c r="O52" s="511"/>
    </row>
    <row r="53" spans="1:15" ht="150" x14ac:dyDescent="0.25">
      <c r="A53" s="212"/>
      <c r="B53" s="201">
        <v>38</v>
      </c>
      <c r="C53" s="206"/>
      <c r="D53" s="83" t="s">
        <v>3127</v>
      </c>
      <c r="E53" s="112" t="s">
        <v>30</v>
      </c>
      <c r="F53" s="762">
        <f>IF(E53="yes",3,IF(E53="Partial",2,IF(E53="No",1,IF(E53="N/A","",IF(E53="","")))))</f>
        <v>2</v>
      </c>
      <c r="G53" s="89" t="s">
        <v>5176</v>
      </c>
      <c r="H53" s="83" t="s">
        <v>4772</v>
      </c>
      <c r="I53" s="83" t="s">
        <v>1132</v>
      </c>
      <c r="J53" s="213"/>
      <c r="K53" s="119">
        <f>IF(E53="",1,0)</f>
        <v>0</v>
      </c>
      <c r="L53" s="439"/>
      <c r="M53" s="511"/>
      <c r="N53" s="511"/>
      <c r="O53" s="511"/>
    </row>
    <row r="54" spans="1:15" ht="23.1" customHeight="1" x14ac:dyDescent="0.25">
      <c r="A54" s="212"/>
      <c r="B54" s="457" t="s">
        <v>404</v>
      </c>
      <c r="C54" s="458"/>
      <c r="D54" s="458"/>
      <c r="E54" s="458"/>
      <c r="F54" s="463"/>
      <c r="G54" s="458"/>
      <c r="H54" s="458"/>
      <c r="I54" s="459"/>
      <c r="J54" s="213"/>
      <c r="K54" s="119"/>
      <c r="L54" s="439"/>
      <c r="M54" s="511"/>
      <c r="N54" s="511"/>
      <c r="O54" s="511"/>
    </row>
    <row r="55" spans="1:15" ht="216" customHeight="1" x14ac:dyDescent="0.25">
      <c r="A55" s="212"/>
      <c r="B55" s="201">
        <v>39</v>
      </c>
      <c r="C55" s="26" t="s">
        <v>2695</v>
      </c>
      <c r="D55" s="85" t="s">
        <v>4947</v>
      </c>
      <c r="E55" s="112" t="s">
        <v>29</v>
      </c>
      <c r="F55" s="762">
        <f>IF(E55="yes",3,IF(E55="Partial",2,IF(E55="No",1,IF(E55="N/A","",IF(E55="","")))))</f>
        <v>3</v>
      </c>
      <c r="G55" s="89"/>
      <c r="H55" s="28" t="s">
        <v>4948</v>
      </c>
      <c r="I55" s="30" t="s">
        <v>4949</v>
      </c>
      <c r="J55" s="214"/>
      <c r="K55" s="119">
        <f t="shared" ref="K55:K70" si="6">IF(E55="",1,0)</f>
        <v>0</v>
      </c>
      <c r="L55" s="440"/>
      <c r="M55" s="511"/>
      <c r="N55" s="511"/>
      <c r="O55" s="511"/>
    </row>
    <row r="56" spans="1:15" ht="63" customHeight="1" x14ac:dyDescent="0.25">
      <c r="A56" s="212"/>
      <c r="B56" s="201">
        <v>40</v>
      </c>
      <c r="C56" s="26" t="s">
        <v>2698</v>
      </c>
      <c r="D56" s="84" t="s">
        <v>2697</v>
      </c>
      <c r="E56" s="112" t="s">
        <v>29</v>
      </c>
      <c r="F56" s="762">
        <f t="shared" ref="F56:F70" si="7">IF(E56="yes",3,IF(E56="Partial",2,IF(E56="No",1,IF(E56="N/A","",IF(E56="","")))))</f>
        <v>3</v>
      </c>
      <c r="G56" s="89"/>
      <c r="H56" s="30" t="s">
        <v>3128</v>
      </c>
      <c r="I56" s="30" t="s">
        <v>3595</v>
      </c>
      <c r="J56" s="214"/>
      <c r="K56" s="119">
        <f t="shared" si="6"/>
        <v>0</v>
      </c>
      <c r="L56" s="440"/>
      <c r="M56" s="511"/>
      <c r="N56" s="511"/>
      <c r="O56" s="511"/>
    </row>
    <row r="57" spans="1:15" ht="92.25" customHeight="1" x14ac:dyDescent="0.25">
      <c r="A57" s="212"/>
      <c r="B57" s="201">
        <v>41</v>
      </c>
      <c r="C57" s="26" t="s">
        <v>2698</v>
      </c>
      <c r="D57" s="84" t="s">
        <v>3593</v>
      </c>
      <c r="E57" s="112" t="s">
        <v>29</v>
      </c>
      <c r="F57" s="762">
        <f t="shared" si="7"/>
        <v>3</v>
      </c>
      <c r="G57" s="89"/>
      <c r="H57" s="30" t="s">
        <v>3128</v>
      </c>
      <c r="I57" s="30" t="s">
        <v>3594</v>
      </c>
      <c r="J57" s="214"/>
      <c r="K57" s="119">
        <f t="shared" si="6"/>
        <v>0</v>
      </c>
      <c r="L57" s="440"/>
      <c r="M57" s="511"/>
      <c r="N57" s="511"/>
      <c r="O57" s="511"/>
    </row>
    <row r="58" spans="1:15" ht="63" customHeight="1" x14ac:dyDescent="0.25">
      <c r="A58" s="212"/>
      <c r="B58" s="201">
        <v>42</v>
      </c>
      <c r="C58" s="26" t="s">
        <v>2698</v>
      </c>
      <c r="D58" s="84" t="s">
        <v>2699</v>
      </c>
      <c r="E58" s="112" t="s">
        <v>29</v>
      </c>
      <c r="F58" s="762">
        <f t="shared" si="7"/>
        <v>3</v>
      </c>
      <c r="G58" s="89"/>
      <c r="H58" s="30" t="s">
        <v>3128</v>
      </c>
      <c r="I58" s="30" t="s">
        <v>2829</v>
      </c>
      <c r="J58" s="214"/>
      <c r="K58" s="119">
        <f t="shared" si="6"/>
        <v>0</v>
      </c>
      <c r="L58" s="440"/>
      <c r="M58" s="511"/>
      <c r="N58" s="511"/>
      <c r="O58" s="511"/>
    </row>
    <row r="59" spans="1:15" ht="63" customHeight="1" x14ac:dyDescent="0.25">
      <c r="A59" s="212"/>
      <c r="B59" s="201">
        <v>43</v>
      </c>
      <c r="C59" s="26" t="s">
        <v>2698</v>
      </c>
      <c r="D59" s="84" t="s">
        <v>2700</v>
      </c>
      <c r="E59" s="112" t="s">
        <v>29</v>
      </c>
      <c r="F59" s="762">
        <f t="shared" si="7"/>
        <v>3</v>
      </c>
      <c r="G59" s="89"/>
      <c r="H59" s="30" t="s">
        <v>3128</v>
      </c>
      <c r="I59" s="30" t="s">
        <v>2829</v>
      </c>
      <c r="J59" s="214"/>
      <c r="K59" s="119">
        <f t="shared" si="6"/>
        <v>0</v>
      </c>
      <c r="L59" s="440"/>
      <c r="M59" s="511"/>
      <c r="N59" s="511"/>
      <c r="O59" s="511"/>
    </row>
    <row r="60" spans="1:15" ht="345" x14ac:dyDescent="0.25">
      <c r="A60" s="212"/>
      <c r="B60" s="201">
        <v>44</v>
      </c>
      <c r="C60" s="26" t="s">
        <v>2703</v>
      </c>
      <c r="D60" s="84" t="s">
        <v>2701</v>
      </c>
      <c r="E60" s="112" t="s">
        <v>29</v>
      </c>
      <c r="F60" s="762">
        <f t="shared" si="7"/>
        <v>3</v>
      </c>
      <c r="G60" s="89"/>
      <c r="H60" s="30" t="s">
        <v>3128</v>
      </c>
      <c r="I60" s="30" t="s">
        <v>2830</v>
      </c>
      <c r="J60" s="214"/>
      <c r="K60" s="119">
        <f t="shared" si="6"/>
        <v>0</v>
      </c>
      <c r="L60" s="440"/>
      <c r="M60" s="511"/>
      <c r="N60" s="511"/>
      <c r="O60" s="511"/>
    </row>
    <row r="61" spans="1:15" ht="63" customHeight="1" x14ac:dyDescent="0.25">
      <c r="A61" s="212"/>
      <c r="B61" s="201">
        <v>45</v>
      </c>
      <c r="C61" s="26" t="s">
        <v>2702</v>
      </c>
      <c r="D61" s="84" t="s">
        <v>3129</v>
      </c>
      <c r="E61" s="112" t="s">
        <v>29</v>
      </c>
      <c r="F61" s="762">
        <f t="shared" si="7"/>
        <v>3</v>
      </c>
      <c r="G61" s="89"/>
      <c r="H61" s="30" t="s">
        <v>2760</v>
      </c>
      <c r="I61" s="30" t="s">
        <v>2759</v>
      </c>
      <c r="J61" s="214"/>
      <c r="K61" s="119">
        <f t="shared" si="6"/>
        <v>0</v>
      </c>
      <c r="L61" s="440"/>
      <c r="M61" s="511"/>
      <c r="N61" s="511"/>
      <c r="O61" s="511"/>
    </row>
    <row r="62" spans="1:15" ht="63" customHeight="1" x14ac:dyDescent="0.25">
      <c r="A62" s="212"/>
      <c r="B62" s="201">
        <v>46</v>
      </c>
      <c r="C62" s="26" t="s">
        <v>2704</v>
      </c>
      <c r="D62" s="84" t="s">
        <v>3130</v>
      </c>
      <c r="E62" s="112" t="s">
        <v>29</v>
      </c>
      <c r="F62" s="762">
        <f t="shared" si="7"/>
        <v>3</v>
      </c>
      <c r="G62" s="89"/>
      <c r="H62" s="30" t="s">
        <v>4773</v>
      </c>
      <c r="I62" s="30" t="s">
        <v>2831</v>
      </c>
      <c r="J62" s="214"/>
      <c r="K62" s="119">
        <f t="shared" si="6"/>
        <v>0</v>
      </c>
      <c r="L62" s="440"/>
      <c r="M62" s="511"/>
      <c r="N62" s="511"/>
      <c r="O62" s="511"/>
    </row>
    <row r="63" spans="1:15" ht="141" customHeight="1" x14ac:dyDescent="0.25">
      <c r="A63" s="212"/>
      <c r="B63" s="201">
        <v>47</v>
      </c>
      <c r="C63" s="26" t="s">
        <v>2704</v>
      </c>
      <c r="D63" s="84" t="s">
        <v>2705</v>
      </c>
      <c r="E63" s="112" t="s">
        <v>29</v>
      </c>
      <c r="F63" s="762">
        <f t="shared" si="7"/>
        <v>3</v>
      </c>
      <c r="G63" s="89"/>
      <c r="H63" s="30" t="s">
        <v>4774</v>
      </c>
      <c r="I63" s="30" t="s">
        <v>2832</v>
      </c>
      <c r="J63" s="214"/>
      <c r="K63" s="119">
        <f t="shared" si="6"/>
        <v>0</v>
      </c>
      <c r="L63" s="440"/>
      <c r="M63" s="511"/>
      <c r="N63" s="511"/>
      <c r="O63" s="511"/>
    </row>
    <row r="64" spans="1:15" ht="108" customHeight="1" x14ac:dyDescent="0.25">
      <c r="A64" s="212"/>
      <c r="B64" s="201">
        <v>48</v>
      </c>
      <c r="C64" s="202"/>
      <c r="D64" s="82" t="s">
        <v>2757</v>
      </c>
      <c r="E64" s="112" t="s">
        <v>29</v>
      </c>
      <c r="F64" s="762">
        <f t="shared" si="7"/>
        <v>3</v>
      </c>
      <c r="G64" s="89"/>
      <c r="H64" s="41" t="s">
        <v>2758</v>
      </c>
      <c r="I64" s="83" t="s">
        <v>2761</v>
      </c>
      <c r="J64" s="214"/>
      <c r="K64" s="119">
        <f t="shared" si="6"/>
        <v>0</v>
      </c>
      <c r="L64" s="441"/>
      <c r="M64" s="511"/>
      <c r="N64" s="511"/>
      <c r="O64" s="511"/>
    </row>
    <row r="65" spans="1:15" ht="90" x14ac:dyDescent="0.25">
      <c r="A65" s="212"/>
      <c r="B65" s="201">
        <v>49</v>
      </c>
      <c r="C65" s="41" t="s">
        <v>3784</v>
      </c>
      <c r="D65" s="82" t="s">
        <v>3782</v>
      </c>
      <c r="E65" s="112" t="s">
        <v>29</v>
      </c>
      <c r="F65" s="762">
        <f t="shared" si="7"/>
        <v>3</v>
      </c>
      <c r="G65" s="89"/>
      <c r="H65" s="83" t="s">
        <v>3131</v>
      </c>
      <c r="I65" s="83" t="s">
        <v>3783</v>
      </c>
      <c r="J65" s="214"/>
      <c r="K65" s="119">
        <f t="shared" si="6"/>
        <v>0</v>
      </c>
      <c r="L65" s="441"/>
      <c r="M65" s="511"/>
      <c r="N65" s="511"/>
      <c r="O65" s="511"/>
    </row>
    <row r="66" spans="1:15" ht="225" x14ac:dyDescent="0.25">
      <c r="A66" s="212"/>
      <c r="B66" s="201">
        <v>50</v>
      </c>
      <c r="C66" s="202"/>
      <c r="D66" s="83" t="s">
        <v>170</v>
      </c>
      <c r="E66" s="112" t="s">
        <v>29</v>
      </c>
      <c r="F66" s="762">
        <f t="shared" si="7"/>
        <v>3</v>
      </c>
      <c r="G66" s="89"/>
      <c r="H66" s="83" t="s">
        <v>3132</v>
      </c>
      <c r="I66" s="85" t="s">
        <v>2754</v>
      </c>
      <c r="J66" s="214"/>
      <c r="K66" s="119">
        <f t="shared" si="6"/>
        <v>0</v>
      </c>
      <c r="L66" s="441"/>
      <c r="M66" s="511"/>
      <c r="N66" s="511"/>
      <c r="O66" s="511"/>
    </row>
    <row r="67" spans="1:15" ht="183.75" customHeight="1" x14ac:dyDescent="0.25">
      <c r="A67" s="212"/>
      <c r="B67" s="201">
        <v>51</v>
      </c>
      <c r="C67" s="202"/>
      <c r="D67" s="82" t="s">
        <v>171</v>
      </c>
      <c r="E67" s="112" t="s">
        <v>29</v>
      </c>
      <c r="F67" s="762">
        <f t="shared" si="7"/>
        <v>3</v>
      </c>
      <c r="G67" s="89"/>
      <c r="H67" s="83" t="s">
        <v>2755</v>
      </c>
      <c r="I67" s="85" t="s">
        <v>2696</v>
      </c>
      <c r="J67" s="215"/>
      <c r="K67" s="119">
        <f t="shared" si="6"/>
        <v>0</v>
      </c>
      <c r="L67" s="442"/>
      <c r="M67" s="511"/>
      <c r="N67" s="511"/>
      <c r="O67" s="511"/>
    </row>
    <row r="68" spans="1:15" ht="105" x14ac:dyDescent="0.25">
      <c r="A68" s="212"/>
      <c r="B68" s="201">
        <v>52</v>
      </c>
      <c r="C68" s="202"/>
      <c r="D68" s="82" t="s">
        <v>3596</v>
      </c>
      <c r="E68" s="112" t="s">
        <v>29</v>
      </c>
      <c r="F68" s="762">
        <f t="shared" si="7"/>
        <v>3</v>
      </c>
      <c r="G68" s="89"/>
      <c r="H68" s="83" t="s">
        <v>4775</v>
      </c>
      <c r="I68" s="85" t="s">
        <v>3597</v>
      </c>
      <c r="J68" s="215"/>
      <c r="K68" s="119">
        <f t="shared" si="6"/>
        <v>0</v>
      </c>
      <c r="L68" s="442"/>
      <c r="M68" s="511"/>
      <c r="N68" s="511"/>
      <c r="O68" s="511"/>
    </row>
    <row r="69" spans="1:15" ht="135" x14ac:dyDescent="0.25">
      <c r="A69" s="212"/>
      <c r="B69" s="201">
        <v>53</v>
      </c>
      <c r="C69" s="202"/>
      <c r="D69" s="82" t="s">
        <v>3133</v>
      </c>
      <c r="E69" s="112" t="s">
        <v>29</v>
      </c>
      <c r="F69" s="762">
        <f t="shared" si="7"/>
        <v>3</v>
      </c>
      <c r="G69" s="89"/>
      <c r="H69" s="83" t="s">
        <v>1131</v>
      </c>
      <c r="I69" s="85" t="s">
        <v>2756</v>
      </c>
      <c r="J69" s="215"/>
      <c r="K69" s="119">
        <f t="shared" si="6"/>
        <v>0</v>
      </c>
      <c r="L69" s="442"/>
      <c r="M69" s="511"/>
      <c r="N69" s="511"/>
      <c r="O69" s="511"/>
    </row>
    <row r="70" spans="1:15" ht="150" x14ac:dyDescent="0.25">
      <c r="A70" s="212"/>
      <c r="B70" s="201">
        <v>54</v>
      </c>
      <c r="C70" s="202"/>
      <c r="D70" s="82" t="s">
        <v>4776</v>
      </c>
      <c r="E70" s="112" t="s">
        <v>30</v>
      </c>
      <c r="F70" s="762">
        <f t="shared" si="7"/>
        <v>2</v>
      </c>
      <c r="G70" s="89" t="s">
        <v>5195</v>
      </c>
      <c r="H70" s="83" t="s">
        <v>4777</v>
      </c>
      <c r="I70" s="85" t="s">
        <v>2090</v>
      </c>
      <c r="J70" s="215"/>
      <c r="K70" s="119">
        <f t="shared" si="6"/>
        <v>0</v>
      </c>
      <c r="L70" s="442"/>
      <c r="M70" s="511"/>
      <c r="N70" s="511"/>
      <c r="O70" s="511"/>
    </row>
    <row r="71" spans="1:15" s="69" customFormat="1" ht="15" x14ac:dyDescent="0.25">
      <c r="A71" s="90"/>
      <c r="B71" s="881"/>
      <c r="C71" s="881"/>
      <c r="D71" s="881"/>
      <c r="E71" s="881"/>
      <c r="F71" s="881"/>
      <c r="G71" s="881"/>
      <c r="H71" s="881"/>
      <c r="I71" s="881"/>
      <c r="J71" s="93"/>
      <c r="K71" s="119"/>
      <c r="L71" s="405"/>
      <c r="M71" s="498"/>
      <c r="N71" s="498"/>
      <c r="O71" s="498"/>
    </row>
    <row r="72" spans="1:15" s="69" customFormat="1" ht="24" customHeight="1" x14ac:dyDescent="0.25">
      <c r="A72" s="90"/>
      <c r="B72" s="881"/>
      <c r="C72" s="881"/>
      <c r="D72" s="881"/>
      <c r="E72" s="881"/>
      <c r="F72" s="881"/>
      <c r="G72" s="881"/>
      <c r="H72" s="881"/>
      <c r="I72" s="881"/>
      <c r="J72" s="93"/>
      <c r="K72" s="119"/>
      <c r="L72" s="405"/>
      <c r="M72" s="498"/>
      <c r="N72" s="498"/>
      <c r="O72" s="498"/>
    </row>
    <row r="73" spans="1:15" s="69" customFormat="1" ht="15" x14ac:dyDescent="0.25">
      <c r="A73" s="90"/>
      <c r="B73" s="881"/>
      <c r="C73" s="881"/>
      <c r="D73" s="881"/>
      <c r="E73" s="881"/>
      <c r="F73" s="881"/>
      <c r="G73" s="881"/>
      <c r="H73" s="881"/>
      <c r="I73" s="881"/>
      <c r="J73" s="93"/>
      <c r="K73" s="119"/>
      <c r="L73" s="405"/>
      <c r="M73" s="498"/>
      <c r="N73" s="498"/>
      <c r="O73" s="498"/>
    </row>
    <row r="74" spans="1:15" s="69" customFormat="1" ht="24" customHeight="1" x14ac:dyDescent="0.25">
      <c r="A74" s="90"/>
      <c r="B74" s="253"/>
      <c r="C74" s="253"/>
      <c r="D74" s="253"/>
      <c r="E74" s="253"/>
      <c r="F74" s="253"/>
      <c r="G74" s="253"/>
      <c r="H74" s="253"/>
      <c r="I74" s="253"/>
      <c r="J74" s="93"/>
      <c r="K74" s="119"/>
      <c r="L74" s="405"/>
      <c r="M74" s="498"/>
      <c r="N74" s="498"/>
      <c r="O74" s="498"/>
    </row>
    <row r="75" spans="1:15" ht="15.75" thickBot="1" x14ac:dyDescent="0.3">
      <c r="A75" s="216"/>
      <c r="B75" s="217"/>
      <c r="C75" s="218"/>
      <c r="D75" s="218"/>
      <c r="E75" s="218"/>
      <c r="F75" s="218"/>
      <c r="G75" s="218"/>
      <c r="H75" s="218"/>
      <c r="I75" s="218"/>
      <c r="J75" s="219"/>
      <c r="K75" s="119">
        <f>SUM(K13:K70)</f>
        <v>0</v>
      </c>
      <c r="L75" s="439"/>
      <c r="M75" s="500"/>
      <c r="N75" s="500"/>
      <c r="O75" s="500"/>
    </row>
    <row r="76" spans="1:15" ht="15" x14ac:dyDescent="0.25">
      <c r="K76" s="119"/>
      <c r="L76" s="439"/>
      <c r="M76" s="500"/>
      <c r="N76" s="500"/>
      <c r="O76" s="500"/>
    </row>
    <row r="77" spans="1:15" ht="24" customHeight="1" x14ac:dyDescent="0.25">
      <c r="L77" s="439"/>
      <c r="M77" s="500"/>
      <c r="N77" s="500"/>
      <c r="O77" s="500"/>
    </row>
    <row r="78" spans="1:15" ht="24" customHeight="1" x14ac:dyDescent="0.25">
      <c r="L78" s="439"/>
      <c r="M78" s="500"/>
      <c r="N78" s="500"/>
      <c r="O78" s="500"/>
    </row>
    <row r="79" spans="1:15" ht="24" customHeight="1" x14ac:dyDescent="0.25">
      <c r="L79" s="439"/>
      <c r="M79" s="500"/>
      <c r="N79" s="500"/>
      <c r="O79" s="500"/>
    </row>
    <row r="80" spans="1:15" ht="24" customHeight="1" x14ac:dyDescent="0.25">
      <c r="L80" s="439"/>
      <c r="M80" s="500"/>
      <c r="N80" s="500"/>
      <c r="O80" s="500"/>
    </row>
    <row r="81" spans="12:15" ht="24" customHeight="1" x14ac:dyDescent="0.25">
      <c r="L81" s="439"/>
      <c r="M81" s="500"/>
      <c r="N81" s="500"/>
      <c r="O81" s="500"/>
    </row>
    <row r="82" spans="12:15" ht="24" customHeight="1" x14ac:dyDescent="0.25">
      <c r="L82" s="439"/>
    </row>
    <row r="83" spans="12:15" ht="24" customHeight="1" x14ac:dyDescent="0.25">
      <c r="L83" s="439"/>
    </row>
    <row r="84" spans="12:15" ht="24" customHeight="1" x14ac:dyDescent="0.25">
      <c r="L84" s="439"/>
    </row>
    <row r="85" spans="12:15" ht="24" customHeight="1" x14ac:dyDescent="0.25">
      <c r="L85" s="439"/>
    </row>
    <row r="86" spans="12:15" ht="24" customHeight="1" x14ac:dyDescent="0.25">
      <c r="L86" s="439"/>
    </row>
    <row r="87" spans="12:15" ht="24" customHeight="1" x14ac:dyDescent="0.25">
      <c r="L87" s="439"/>
    </row>
    <row r="88" spans="12:15" ht="24" customHeight="1" x14ac:dyDescent="0.25">
      <c r="L88" s="439"/>
    </row>
    <row r="89" spans="12:15" ht="24" customHeight="1" x14ac:dyDescent="0.25">
      <c r="L89" s="439"/>
    </row>
    <row r="90" spans="12:15" ht="24" customHeight="1" x14ac:dyDescent="0.25">
      <c r="L90" s="439"/>
    </row>
    <row r="91" spans="12:15" ht="24" customHeight="1" x14ac:dyDescent="0.25">
      <c r="L91" s="439"/>
    </row>
    <row r="92" spans="12:15" ht="24" customHeight="1" x14ac:dyDescent="0.25">
      <c r="L92" s="439"/>
    </row>
    <row r="93" spans="12:15" ht="24" customHeight="1" x14ac:dyDescent="0.25">
      <c r="L93" s="439"/>
    </row>
    <row r="94" spans="12:15" ht="24" customHeight="1" x14ac:dyDescent="0.25">
      <c r="L94" s="439"/>
    </row>
    <row r="95" spans="12:15" ht="24" customHeight="1" x14ac:dyDescent="0.25">
      <c r="L95" s="439"/>
    </row>
    <row r="96" spans="12:15" ht="24" customHeight="1" x14ac:dyDescent="0.25">
      <c r="L96" s="439"/>
    </row>
    <row r="97" spans="12:12" ht="24" customHeight="1" x14ac:dyDescent="0.25">
      <c r="L97" s="439"/>
    </row>
    <row r="98" spans="12:12" ht="24" customHeight="1" x14ac:dyDescent="0.25">
      <c r="L98" s="439"/>
    </row>
    <row r="99" spans="12:12" ht="24" customHeight="1" x14ac:dyDescent="0.25">
      <c r="L99" s="439"/>
    </row>
    <row r="100" spans="12:12" ht="24" customHeight="1" x14ac:dyDescent="0.25">
      <c r="L100" s="439"/>
    </row>
    <row r="101" spans="12:12" ht="24" customHeight="1" x14ac:dyDescent="0.25">
      <c r="L101" s="439"/>
    </row>
    <row r="102" spans="12:12" ht="24" customHeight="1" x14ac:dyDescent="0.25">
      <c r="L102" s="439"/>
    </row>
    <row r="103" spans="12:12" ht="24" customHeight="1" x14ac:dyDescent="0.25">
      <c r="L103" s="439"/>
    </row>
    <row r="104" spans="12:12" ht="24" customHeight="1" x14ac:dyDescent="0.25">
      <c r="L104" s="439"/>
    </row>
    <row r="105" spans="12:12" ht="24" customHeight="1" x14ac:dyDescent="0.25">
      <c r="L105" s="439"/>
    </row>
    <row r="106" spans="12:12" ht="24" customHeight="1" x14ac:dyDescent="0.25">
      <c r="L106" s="439"/>
    </row>
    <row r="107" spans="12:12" ht="24" customHeight="1" x14ac:dyDescent="0.25">
      <c r="L107" s="439"/>
    </row>
    <row r="108" spans="12:12" ht="24" customHeight="1" x14ac:dyDescent="0.25">
      <c r="L108" s="439"/>
    </row>
    <row r="109" spans="12:12" ht="24" customHeight="1" x14ac:dyDescent="0.25">
      <c r="L109" s="439"/>
    </row>
    <row r="110" spans="12:12" ht="24" customHeight="1" x14ac:dyDescent="0.25">
      <c r="L110" s="439"/>
    </row>
    <row r="111" spans="12:12" ht="24" customHeight="1" x14ac:dyDescent="0.25">
      <c r="L111" s="439"/>
    </row>
    <row r="112" spans="12:12" ht="24" customHeight="1" x14ac:dyDescent="0.25">
      <c r="L112" s="439"/>
    </row>
    <row r="113" spans="12:12" ht="24" customHeight="1" x14ac:dyDescent="0.25">
      <c r="L113" s="439"/>
    </row>
    <row r="114" spans="12:12" ht="24" customHeight="1" x14ac:dyDescent="0.25">
      <c r="L114" s="439"/>
    </row>
    <row r="115" spans="12:12" ht="24" customHeight="1" x14ac:dyDescent="0.25">
      <c r="L115" s="439"/>
    </row>
    <row r="116" spans="12:12" ht="24" customHeight="1" x14ac:dyDescent="0.25">
      <c r="L116" s="439"/>
    </row>
    <row r="117" spans="12:12" ht="24" customHeight="1" x14ac:dyDescent="0.25">
      <c r="L117" s="439"/>
    </row>
    <row r="118" spans="12:12" ht="24" customHeight="1" x14ac:dyDescent="0.25">
      <c r="L118" s="439"/>
    </row>
    <row r="119" spans="12:12" ht="24" customHeight="1" x14ac:dyDescent="0.25">
      <c r="L119" s="439"/>
    </row>
    <row r="120" spans="12:12" ht="24" customHeight="1" x14ac:dyDescent="0.25">
      <c r="L120" s="439"/>
    </row>
    <row r="121" spans="12:12" ht="24" customHeight="1" x14ac:dyDescent="0.25">
      <c r="L121" s="439"/>
    </row>
    <row r="122" spans="12:12" ht="24" customHeight="1" x14ac:dyDescent="0.25">
      <c r="L122" s="439"/>
    </row>
    <row r="123" spans="12:12" ht="24" customHeight="1" x14ac:dyDescent="0.25">
      <c r="L123" s="439"/>
    </row>
    <row r="124" spans="12:12" ht="24" customHeight="1" x14ac:dyDescent="0.25">
      <c r="L124" s="439"/>
    </row>
    <row r="125" spans="12:12" ht="24" customHeight="1" x14ac:dyDescent="0.25">
      <c r="L125" s="439"/>
    </row>
    <row r="126" spans="12:12" ht="24" customHeight="1" x14ac:dyDescent="0.25">
      <c r="L126" s="439"/>
    </row>
    <row r="127" spans="12:12" ht="24" customHeight="1" x14ac:dyDescent="0.25">
      <c r="L127" s="439"/>
    </row>
    <row r="128" spans="12:12" ht="24" customHeight="1" x14ac:dyDescent="0.25">
      <c r="L128" s="439"/>
    </row>
    <row r="129" spans="12:12" ht="24" customHeight="1" x14ac:dyDescent="0.25">
      <c r="L129" s="439"/>
    </row>
    <row r="130" spans="12:12" ht="24" customHeight="1" x14ac:dyDescent="0.25">
      <c r="L130" s="439"/>
    </row>
    <row r="131" spans="12:12" ht="24" customHeight="1" x14ac:dyDescent="0.25">
      <c r="L131" s="439"/>
    </row>
    <row r="132" spans="12:12" ht="24" customHeight="1" x14ac:dyDescent="0.25">
      <c r="L132" s="439"/>
    </row>
    <row r="133" spans="12:12" ht="24" customHeight="1" x14ac:dyDescent="0.25">
      <c r="L133" s="439"/>
    </row>
    <row r="134" spans="12:12" ht="24" customHeight="1" x14ac:dyDescent="0.25">
      <c r="L134" s="439"/>
    </row>
    <row r="135" spans="12:12" ht="24" customHeight="1" x14ac:dyDescent="0.25">
      <c r="L135" s="439"/>
    </row>
    <row r="136" spans="12:12" ht="24" customHeight="1" x14ac:dyDescent="0.25">
      <c r="L136" s="439"/>
    </row>
    <row r="137" spans="12:12" ht="24" customHeight="1" x14ac:dyDescent="0.25">
      <c r="L137" s="439"/>
    </row>
    <row r="138" spans="12:12" ht="24" customHeight="1" x14ac:dyDescent="0.25">
      <c r="L138" s="439"/>
    </row>
    <row r="139" spans="12:12" ht="24" customHeight="1" x14ac:dyDescent="0.25">
      <c r="L139" s="439"/>
    </row>
    <row r="140" spans="12:12" ht="24" customHeight="1" x14ac:dyDescent="0.25">
      <c r="L140" s="439"/>
    </row>
    <row r="141" spans="12:12" ht="24" customHeight="1" x14ac:dyDescent="0.25">
      <c r="L141" s="439"/>
    </row>
    <row r="142" spans="12:12" ht="24" customHeight="1" x14ac:dyDescent="0.25">
      <c r="L142" s="439"/>
    </row>
    <row r="143" spans="12:12" ht="24" customHeight="1" x14ac:dyDescent="0.25">
      <c r="L143" s="439"/>
    </row>
    <row r="144" spans="12:12" ht="24" customHeight="1" x14ac:dyDescent="0.25">
      <c r="L144" s="439"/>
    </row>
    <row r="145" spans="12:12" ht="24" customHeight="1" x14ac:dyDescent="0.25">
      <c r="L145" s="439"/>
    </row>
    <row r="146" spans="12:12" ht="24" customHeight="1" x14ac:dyDescent="0.25">
      <c r="L146" s="439"/>
    </row>
    <row r="147" spans="12:12" ht="24" customHeight="1" x14ac:dyDescent="0.25">
      <c r="L147" s="439"/>
    </row>
    <row r="148" spans="12:12" ht="24" customHeight="1" x14ac:dyDescent="0.25">
      <c r="L148" s="439"/>
    </row>
    <row r="149" spans="12:12" ht="24" customHeight="1" x14ac:dyDescent="0.25">
      <c r="L149" s="439"/>
    </row>
    <row r="150" spans="12:12" ht="24" customHeight="1" x14ac:dyDescent="0.25">
      <c r="L150" s="439"/>
    </row>
    <row r="151" spans="12:12" ht="24" customHeight="1" x14ac:dyDescent="0.25">
      <c r="L151" s="439"/>
    </row>
    <row r="152" spans="12:12" ht="24" customHeight="1" x14ac:dyDescent="0.25">
      <c r="L152" s="439"/>
    </row>
    <row r="153" spans="12:12" ht="24" customHeight="1" x14ac:dyDescent="0.25">
      <c r="L153" s="439"/>
    </row>
    <row r="154" spans="12:12" ht="24" customHeight="1" x14ac:dyDescent="0.25">
      <c r="L154" s="439"/>
    </row>
    <row r="155" spans="12:12" ht="24" customHeight="1" x14ac:dyDescent="0.25">
      <c r="L155" s="439"/>
    </row>
    <row r="156" spans="12:12" ht="24" customHeight="1" x14ac:dyDescent="0.25">
      <c r="L156" s="439"/>
    </row>
    <row r="157" spans="12:12" ht="24" customHeight="1" x14ac:dyDescent="0.25">
      <c r="L157" s="439"/>
    </row>
    <row r="158" spans="12:12" ht="24" customHeight="1" x14ac:dyDescent="0.25">
      <c r="L158" s="439"/>
    </row>
    <row r="159" spans="12:12" ht="24" customHeight="1" x14ac:dyDescent="0.25">
      <c r="L159" s="439"/>
    </row>
    <row r="160" spans="12:12" ht="24" customHeight="1" x14ac:dyDescent="0.25">
      <c r="L160" s="439"/>
    </row>
    <row r="161" spans="2:12" ht="24" customHeight="1" x14ac:dyDescent="0.25">
      <c r="L161" s="439"/>
    </row>
    <row r="162" spans="2:12" ht="24" customHeight="1" x14ac:dyDescent="0.25">
      <c r="L162" s="439"/>
    </row>
    <row r="163" spans="2:12" ht="24" hidden="1" customHeight="1" x14ac:dyDescent="0.25">
      <c r="L163" s="439"/>
    </row>
    <row r="164" spans="2:12" s="69" customFormat="1" ht="15" hidden="1" customHeight="1" x14ac:dyDescent="0.25">
      <c r="B164" s="880" t="s">
        <v>1505</v>
      </c>
      <c r="C164" s="880"/>
      <c r="D164" s="73">
        <f>SUM(F13:F70)</f>
        <v>149</v>
      </c>
      <c r="E164" s="114"/>
      <c r="F164" s="114"/>
      <c r="G164" s="114"/>
      <c r="H164" s="114"/>
      <c r="I164" s="114"/>
      <c r="K164" s="183"/>
      <c r="L164" s="405"/>
    </row>
    <row r="165" spans="2:12" s="69" customFormat="1" ht="15" hidden="1" customHeight="1" x14ac:dyDescent="0.25">
      <c r="B165" s="116"/>
      <c r="C165" s="138"/>
      <c r="D165" s="114"/>
      <c r="E165" s="114"/>
      <c r="F165" s="114"/>
      <c r="G165" s="114"/>
      <c r="H165" s="114"/>
      <c r="I165" s="114"/>
      <c r="K165" s="183"/>
      <c r="L165" s="405"/>
    </row>
    <row r="166" spans="2:12" s="69" customFormat="1" ht="15" hidden="1" customHeight="1" x14ac:dyDescent="0.25">
      <c r="B166" s="880" t="s">
        <v>1504</v>
      </c>
      <c r="C166" s="880"/>
      <c r="D166" s="73">
        <f>IF(ISERROR(E176/D176),"",E176/D176)</f>
        <v>2.8653846153846154</v>
      </c>
      <c r="E166" s="114"/>
      <c r="G166" s="114"/>
      <c r="H166" s="114"/>
      <c r="I166" s="114"/>
      <c r="K166" s="183"/>
      <c r="L166" s="405"/>
    </row>
    <row r="167" spans="2:12" s="69" customFormat="1" ht="15" hidden="1" customHeight="1" x14ac:dyDescent="0.25">
      <c r="B167" s="138"/>
      <c r="C167" s="138"/>
      <c r="D167" s="114"/>
      <c r="E167" s="114"/>
      <c r="F167" s="114"/>
      <c r="G167" s="114"/>
      <c r="H167" s="114"/>
      <c r="I167" s="114"/>
      <c r="K167" s="183"/>
      <c r="L167" s="405"/>
    </row>
    <row r="168" spans="2:12" s="69" customFormat="1" ht="32.25" hidden="1" customHeight="1" x14ac:dyDescent="0.25">
      <c r="B168" s="882" t="s">
        <v>1502</v>
      </c>
      <c r="C168" s="882"/>
      <c r="D168" s="73">
        <f>COUNTA(D13:D70)</f>
        <v>54</v>
      </c>
      <c r="E168" s="114"/>
      <c r="F168" s="114"/>
      <c r="G168" s="114"/>
      <c r="H168" s="114"/>
      <c r="I168" s="114"/>
      <c r="K168" s="183"/>
      <c r="L168" s="405"/>
    </row>
    <row r="169" spans="2:12" s="69" customFormat="1" ht="39" hidden="1" customHeight="1" x14ac:dyDescent="0.25">
      <c r="B169" s="883" t="s">
        <v>1507</v>
      </c>
      <c r="C169" s="883"/>
      <c r="D169" s="195">
        <f>K75</f>
        <v>0</v>
      </c>
      <c r="K169" s="183"/>
      <c r="L169" s="405"/>
    </row>
    <row r="170" spans="2:12" s="69" customFormat="1" ht="15" hidden="1" x14ac:dyDescent="0.25">
      <c r="K170" s="183"/>
      <c r="L170" s="405"/>
    </row>
    <row r="171" spans="2:12" s="69" customFormat="1" ht="15" hidden="1" customHeight="1" x14ac:dyDescent="0.25">
      <c r="B171" s="880" t="s">
        <v>1506</v>
      </c>
      <c r="C171" s="880"/>
      <c r="D171" s="880"/>
      <c r="E171" s="117" t="s">
        <v>1503</v>
      </c>
      <c r="F171" s="114"/>
      <c r="G171" s="114"/>
      <c r="H171" s="114"/>
      <c r="I171" s="114"/>
      <c r="K171" s="183"/>
      <c r="L171" s="405"/>
    </row>
    <row r="172" spans="2:12" s="69" customFormat="1" ht="15" hidden="1" customHeight="1" x14ac:dyDescent="0.25">
      <c r="B172" s="880" t="s">
        <v>29</v>
      </c>
      <c r="C172" s="880"/>
      <c r="D172" s="196">
        <f>COUNTIF(E13:E70,"Yes")</f>
        <v>47</v>
      </c>
      <c r="E172" s="196">
        <f>D172*3</f>
        <v>141</v>
      </c>
      <c r="F172" s="114"/>
      <c r="G172" s="114"/>
      <c r="H172" s="114"/>
      <c r="I172" s="114"/>
      <c r="K172" s="183"/>
      <c r="L172" s="405"/>
    </row>
    <row r="173" spans="2:12" s="69" customFormat="1" ht="15" hidden="1" customHeight="1" x14ac:dyDescent="0.25">
      <c r="B173" s="880" t="s">
        <v>30</v>
      </c>
      <c r="C173" s="880"/>
      <c r="D173" s="197">
        <f>COUNTIF(E13:E70,"Partial")</f>
        <v>3</v>
      </c>
      <c r="E173" s="197">
        <f>D173*2</f>
        <v>6</v>
      </c>
      <c r="F173" s="114"/>
      <c r="G173" s="114"/>
      <c r="H173" s="114"/>
      <c r="I173" s="114"/>
      <c r="K173" s="183"/>
      <c r="L173" s="405"/>
    </row>
    <row r="174" spans="2:12" s="69" customFormat="1" ht="15" hidden="1" customHeight="1" x14ac:dyDescent="0.25">
      <c r="B174" s="880" t="s">
        <v>31</v>
      </c>
      <c r="C174" s="880"/>
      <c r="D174" s="197">
        <f>COUNTIF(E13:E70,"No")</f>
        <v>2</v>
      </c>
      <c r="E174" s="197">
        <f>D174*1</f>
        <v>2</v>
      </c>
      <c r="F174" s="114"/>
      <c r="G174" s="114"/>
      <c r="H174" s="114"/>
      <c r="I174" s="114"/>
      <c r="K174" s="183"/>
      <c r="L174" s="405"/>
    </row>
    <row r="175" spans="2:12" s="69" customFormat="1" ht="15" hidden="1" x14ac:dyDescent="0.25">
      <c r="D175" s="198"/>
      <c r="E175" s="199">
        <f>D175*0</f>
        <v>0</v>
      </c>
      <c r="K175" s="183"/>
      <c r="L175" s="405"/>
    </row>
    <row r="176" spans="2:12" s="69" customFormat="1" ht="15.75" hidden="1" thickBot="1" x14ac:dyDescent="0.3">
      <c r="D176" s="350">
        <f>SUM(D172:D175)</f>
        <v>52</v>
      </c>
      <c r="E176" s="121">
        <f>SUM(E172:E175)</f>
        <v>149</v>
      </c>
      <c r="K176" s="183"/>
      <c r="L176" s="405"/>
    </row>
    <row r="177" spans="2:12" s="17" customFormat="1" ht="15.75" hidden="1" thickTop="1" x14ac:dyDescent="0.25">
      <c r="B177" s="118" t="s">
        <v>4</v>
      </c>
      <c r="D177" s="114">
        <f>COUNTIF(E13:E70,"N/A")</f>
        <v>2</v>
      </c>
      <c r="K177" s="119"/>
      <c r="L177" s="443"/>
    </row>
    <row r="178" spans="2:12" s="17" customFormat="1" ht="15.75" hidden="1" thickBot="1" x14ac:dyDescent="0.3">
      <c r="B178" s="14"/>
      <c r="D178" s="353">
        <f>SUM(D176:D177)</f>
        <v>54</v>
      </c>
      <c r="K178" s="119"/>
      <c r="L178" s="443"/>
    </row>
    <row r="179" spans="2:12" s="1" customFormat="1" ht="71.25" hidden="1" customHeight="1" thickTop="1" x14ac:dyDescent="0.25">
      <c r="B179" s="873" t="s">
        <v>1958</v>
      </c>
      <c r="C179" s="873"/>
      <c r="D179" s="256">
        <f>SUMPRODUCT(($F13:$F140=2)*(ISBLANK($G13:$G140)))</f>
        <v>0</v>
      </c>
      <c r="K179" s="119"/>
      <c r="L179" s="406"/>
    </row>
    <row r="180" spans="2:12" ht="24" customHeight="1" x14ac:dyDescent="0.25">
      <c r="L180" s="439"/>
    </row>
    <row r="181" spans="2:12" ht="24" customHeight="1" x14ac:dyDescent="0.25">
      <c r="L181" s="439"/>
    </row>
    <row r="182" spans="2:12" ht="24" customHeight="1" x14ac:dyDescent="0.25">
      <c r="L182" s="439"/>
    </row>
    <row r="183" spans="2:12" ht="24" customHeight="1" x14ac:dyDescent="0.25">
      <c r="L183" s="439"/>
    </row>
    <row r="184" spans="2:12" ht="24" customHeight="1" x14ac:dyDescent="0.25">
      <c r="L184" s="439"/>
    </row>
    <row r="185" spans="2:12" ht="24" customHeight="1" x14ac:dyDescent="0.25">
      <c r="L185" s="439"/>
    </row>
    <row r="186" spans="2:12" ht="24" customHeight="1" x14ac:dyDescent="0.25">
      <c r="L186" s="439"/>
    </row>
    <row r="187" spans="2:12" ht="24" customHeight="1" x14ac:dyDescent="0.25">
      <c r="L187" s="439"/>
    </row>
    <row r="188" spans="2:12" ht="24" customHeight="1" x14ac:dyDescent="0.25">
      <c r="L188" s="439"/>
    </row>
    <row r="189" spans="2:12" ht="24" customHeight="1" x14ac:dyDescent="0.25">
      <c r="L189" s="439"/>
    </row>
    <row r="190" spans="2:12" ht="24" customHeight="1" x14ac:dyDescent="0.25">
      <c r="L190" s="439"/>
    </row>
    <row r="191" spans="2:12" ht="24" customHeight="1" x14ac:dyDescent="0.25">
      <c r="L191" s="439"/>
    </row>
    <row r="192" spans="2:12" ht="24" customHeight="1" x14ac:dyDescent="0.25">
      <c r="L192" s="439"/>
    </row>
    <row r="193" spans="12:12" ht="24" customHeight="1" x14ac:dyDescent="0.25">
      <c r="L193" s="439"/>
    </row>
    <row r="194" spans="12:12" ht="24" customHeight="1" x14ac:dyDescent="0.25">
      <c r="L194" s="439"/>
    </row>
    <row r="195" spans="12:12" ht="24" customHeight="1" x14ac:dyDescent="0.25">
      <c r="L195" s="439"/>
    </row>
    <row r="196" spans="12:12" ht="24" customHeight="1" x14ac:dyDescent="0.25">
      <c r="L196" s="439"/>
    </row>
    <row r="197" spans="12:12" ht="24" customHeight="1" x14ac:dyDescent="0.25">
      <c r="L197" s="439"/>
    </row>
    <row r="198" spans="12:12" ht="24" customHeight="1" x14ac:dyDescent="0.25">
      <c r="L198" s="439"/>
    </row>
    <row r="199" spans="12:12" ht="24" customHeight="1" x14ac:dyDescent="0.25">
      <c r="L199" s="439"/>
    </row>
    <row r="200" spans="12:12" ht="24" customHeight="1" x14ac:dyDescent="0.25">
      <c r="L200" s="439"/>
    </row>
    <row r="201" spans="12:12" ht="24" customHeight="1" x14ac:dyDescent="0.25">
      <c r="L201" s="439"/>
    </row>
    <row r="202" spans="12:12" ht="24" customHeight="1" x14ac:dyDescent="0.25">
      <c r="L202" s="439"/>
    </row>
    <row r="203" spans="12:12" ht="24" customHeight="1" x14ac:dyDescent="0.25">
      <c r="L203" s="439"/>
    </row>
    <row r="204" spans="12:12" ht="24" customHeight="1" x14ac:dyDescent="0.25">
      <c r="L204" s="439"/>
    </row>
    <row r="205" spans="12:12" ht="24" customHeight="1" x14ac:dyDescent="0.25">
      <c r="L205" s="439"/>
    </row>
    <row r="206" spans="12:12" ht="24" customHeight="1" x14ac:dyDescent="0.25">
      <c r="L206" s="439"/>
    </row>
    <row r="207" spans="12:12" ht="24" customHeight="1" x14ac:dyDescent="0.25">
      <c r="L207" s="439"/>
    </row>
    <row r="208" spans="12:12" ht="24" customHeight="1" x14ac:dyDescent="0.25">
      <c r="L208" s="439"/>
    </row>
    <row r="209" spans="12:12" ht="24" customHeight="1" x14ac:dyDescent="0.25">
      <c r="L209" s="439"/>
    </row>
    <row r="210" spans="12:12" ht="24" customHeight="1" x14ac:dyDescent="0.25">
      <c r="L210" s="439"/>
    </row>
    <row r="211" spans="12:12" ht="24" customHeight="1" x14ac:dyDescent="0.25">
      <c r="L211" s="439"/>
    </row>
    <row r="212" spans="12:12" ht="24" customHeight="1" x14ac:dyDescent="0.25">
      <c r="L212" s="439"/>
    </row>
    <row r="213" spans="12:12" ht="24" customHeight="1" x14ac:dyDescent="0.25">
      <c r="L213" s="439"/>
    </row>
    <row r="214" spans="12:12" ht="24" customHeight="1" x14ac:dyDescent="0.25">
      <c r="L214" s="439"/>
    </row>
    <row r="215" spans="12:12" ht="24" customHeight="1" x14ac:dyDescent="0.25">
      <c r="L215" s="439"/>
    </row>
    <row r="216" spans="12:12" ht="24" customHeight="1" x14ac:dyDescent="0.25">
      <c r="L216" s="439"/>
    </row>
    <row r="217" spans="12:12" ht="24" customHeight="1" x14ac:dyDescent="0.25">
      <c r="L217" s="439"/>
    </row>
    <row r="218" spans="12:12" ht="24" customHeight="1" x14ac:dyDescent="0.25">
      <c r="L218" s="439"/>
    </row>
    <row r="219" spans="12:12" ht="24" customHeight="1" x14ac:dyDescent="0.25">
      <c r="L219" s="439"/>
    </row>
    <row r="220" spans="12:12" ht="24" customHeight="1" x14ac:dyDescent="0.25">
      <c r="L220" s="439"/>
    </row>
    <row r="221" spans="12:12" ht="24" customHeight="1" x14ac:dyDescent="0.25">
      <c r="L221" s="439"/>
    </row>
    <row r="222" spans="12:12" ht="24" customHeight="1" x14ac:dyDescent="0.25">
      <c r="L222" s="439"/>
    </row>
    <row r="223" spans="12:12" ht="24" customHeight="1" x14ac:dyDescent="0.25">
      <c r="L223" s="439"/>
    </row>
    <row r="224" spans="12:12" ht="24" customHeight="1" x14ac:dyDescent="0.25">
      <c r="L224" s="439"/>
    </row>
    <row r="225" spans="12:12" ht="24" customHeight="1" x14ac:dyDescent="0.25">
      <c r="L225" s="439"/>
    </row>
    <row r="226" spans="12:12" ht="24" customHeight="1" x14ac:dyDescent="0.25">
      <c r="L226" s="439"/>
    </row>
    <row r="227" spans="12:12" ht="24" customHeight="1" x14ac:dyDescent="0.25">
      <c r="L227" s="439"/>
    </row>
    <row r="228" spans="12:12" ht="24" customHeight="1" x14ac:dyDescent="0.25">
      <c r="L228" s="439"/>
    </row>
    <row r="229" spans="12:12" ht="24" customHeight="1" x14ac:dyDescent="0.25">
      <c r="L229" s="439"/>
    </row>
    <row r="230" spans="12:12" ht="24" customHeight="1" x14ac:dyDescent="0.25">
      <c r="L230" s="439"/>
    </row>
    <row r="231" spans="12:12" ht="24" customHeight="1" x14ac:dyDescent="0.25">
      <c r="L231" s="439"/>
    </row>
    <row r="232" spans="12:12" ht="24" customHeight="1" x14ac:dyDescent="0.25">
      <c r="L232" s="439"/>
    </row>
    <row r="233" spans="12:12" ht="24" customHeight="1" x14ac:dyDescent="0.25">
      <c r="L233" s="439"/>
    </row>
    <row r="234" spans="12:12" ht="24" customHeight="1" x14ac:dyDescent="0.25">
      <c r="L234" s="439"/>
    </row>
    <row r="235" spans="12:12" ht="24" customHeight="1" x14ac:dyDescent="0.25">
      <c r="L235" s="439"/>
    </row>
    <row r="236" spans="12:12" ht="24" customHeight="1" x14ac:dyDescent="0.25">
      <c r="L236" s="439"/>
    </row>
    <row r="237" spans="12:12" ht="24" customHeight="1" x14ac:dyDescent="0.25">
      <c r="L237" s="439"/>
    </row>
  </sheetData>
  <sheetProtection password="CCDD" sheet="1" objects="1" scenarios="1" selectLockedCells="1"/>
  <mergeCells count="22">
    <mergeCell ref="M10:O10"/>
    <mergeCell ref="B179:C179"/>
    <mergeCell ref="B173:C173"/>
    <mergeCell ref="B174:C174"/>
    <mergeCell ref="B166:C166"/>
    <mergeCell ref="B168:C168"/>
    <mergeCell ref="B169:C169"/>
    <mergeCell ref="B171:D171"/>
    <mergeCell ref="B172:C172"/>
    <mergeCell ref="B164:C164"/>
    <mergeCell ref="B71:I71"/>
    <mergeCell ref="B72:I72"/>
    <mergeCell ref="B73:I73"/>
    <mergeCell ref="D8:D9"/>
    <mergeCell ref="F8:G9"/>
    <mergeCell ref="H8:H9"/>
    <mergeCell ref="B2:I2"/>
    <mergeCell ref="B3:I3"/>
    <mergeCell ref="D5:D6"/>
    <mergeCell ref="G5:G6"/>
    <mergeCell ref="I5:I6"/>
    <mergeCell ref="B8:C9"/>
  </mergeCells>
  <conditionalFormatting sqref="E55:E70 E41:E47 E13:E26 E28:E39 E49 E51:E53">
    <cfRule type="cellIs" dxfId="2018" priority="648" stopIfTrue="1" operator="equal">
      <formula>"Yes"</formula>
    </cfRule>
    <cfRule type="expression" dxfId="2017" priority="649" stopIfTrue="1">
      <formula>NOT(ISERROR(SEARCH("n/a",E13)))</formula>
    </cfRule>
    <cfRule type="expression" dxfId="2016" priority="650" stopIfTrue="1">
      <formula>NOT(ISERROR(SEARCH("partial",E13)))</formula>
    </cfRule>
  </conditionalFormatting>
  <conditionalFormatting sqref="F55:F70 F41:F47 F13:F26 F28:F39 F49 F51:F53">
    <cfRule type="cellIs" dxfId="2015" priority="645" stopIfTrue="1" operator="equal">
      <formula>3</formula>
    </cfRule>
    <cfRule type="cellIs" dxfId="2014" priority="646" stopIfTrue="1" operator="equal">
      <formula>2</formula>
    </cfRule>
    <cfRule type="cellIs" dxfId="2013" priority="647" stopIfTrue="1" operator="equal">
      <formula>1</formula>
    </cfRule>
  </conditionalFormatting>
  <conditionalFormatting sqref="E55:E70 E41:E47 E13:E26 E28:E39 E49 E51:E53">
    <cfRule type="cellIs" dxfId="2012" priority="642" stopIfTrue="1" operator="equal">
      <formula>"Yes"</formula>
    </cfRule>
    <cfRule type="cellIs" dxfId="2011" priority="643" stopIfTrue="1" operator="equal">
      <formula>"PARTIAL"</formula>
    </cfRule>
    <cfRule type="cellIs" dxfId="2010" priority="644" stopIfTrue="1" operator="equal">
      <formula>"NO"</formula>
    </cfRule>
  </conditionalFormatting>
  <conditionalFormatting sqref="E55:E70 E41:E47 E13:E26 E28:E39 E49 E51:E53">
    <cfRule type="containsText" dxfId="2009" priority="638" operator="containsText" text="N/A">
      <formula>NOT(ISERROR(SEARCH("N/A",E13)))</formula>
    </cfRule>
    <cfRule type="containsText" dxfId="2008" priority="639" operator="containsText" text="No">
      <formula>NOT(ISERROR(SEARCH("No",E13)))</formula>
    </cfRule>
    <cfRule type="containsText" dxfId="2007" priority="640" operator="containsText" text="Partial">
      <formula>NOT(ISERROR(SEARCH("Partial",E13)))</formula>
    </cfRule>
    <cfRule type="containsText" dxfId="2006" priority="641" operator="containsText" text="Yes">
      <formula>NOT(ISERROR(SEARCH("Yes",E13)))</formula>
    </cfRule>
  </conditionalFormatting>
  <conditionalFormatting sqref="F55:F70 F41:F47 F13:F26 F28:F39 F49 F51:F53">
    <cfRule type="cellIs" dxfId="2005" priority="621" operator="equal">
      <formula>1</formula>
    </cfRule>
    <cfRule type="cellIs" dxfId="2004" priority="622" operator="equal">
      <formula>1</formula>
    </cfRule>
    <cfRule type="containsText" dxfId="2003" priority="627" operator="containsText" text="N/A">
      <formula>NOT(ISERROR(SEARCH("N/A",F13)))</formula>
    </cfRule>
    <cfRule type="cellIs" dxfId="2002" priority="628" operator="equal">
      <formula>1</formula>
    </cfRule>
    <cfRule type="cellIs" dxfId="2001" priority="629" operator="equal">
      <formula>1</formula>
    </cfRule>
    <cfRule type="cellIs" dxfId="2000" priority="630" operator="equal">
      <formula>2</formula>
    </cfRule>
    <cfRule type="cellIs" dxfId="1999" priority="631" operator="equal">
      <formula>2</formula>
    </cfRule>
    <cfRule type="cellIs" dxfId="1998" priority="632" operator="equal">
      <formula>2</formula>
    </cfRule>
    <cfRule type="cellIs" dxfId="1997" priority="633" operator="equal">
      <formula>3</formula>
    </cfRule>
    <cfRule type="containsBlanks" dxfId="1996" priority="634">
      <formula>LEN(TRIM(F13))=0</formula>
    </cfRule>
    <cfRule type="cellIs" dxfId="1995" priority="635" stopIfTrue="1" operator="equal">
      <formula>3</formula>
    </cfRule>
    <cfRule type="cellIs" dxfId="1994" priority="636" stopIfTrue="1" operator="equal">
      <formula>2</formula>
    </cfRule>
    <cfRule type="cellIs" dxfId="1993" priority="637" stopIfTrue="1" operator="equal">
      <formula>1</formula>
    </cfRule>
  </conditionalFormatting>
  <conditionalFormatting sqref="F55:F70 F41:F47 F13:F26 F28:F39 F49 F51:F53">
    <cfRule type="cellIs" dxfId="1992" priority="626" operator="equal">
      <formula>1</formula>
    </cfRule>
  </conditionalFormatting>
  <conditionalFormatting sqref="E55:E70 E41:E47 E13:E26 E28:E39 E49 E51:E53">
    <cfRule type="containsText" dxfId="1991" priority="623" operator="containsText" text="N/A">
      <formula>NOT(ISERROR(SEARCH("N/A",E13)))</formula>
    </cfRule>
    <cfRule type="containsBlanks" dxfId="1990" priority="624">
      <formula>LEN(TRIM(E13))=0</formula>
    </cfRule>
    <cfRule type="containsText" dxfId="1989" priority="625" operator="containsText" text="&quot; &quot;">
      <formula>NOT(ISERROR(SEARCH(""" """,E13)))</formula>
    </cfRule>
  </conditionalFormatting>
  <conditionalFormatting sqref="E16:F21 E55:F70 E24:F25 E42:F47">
    <cfRule type="expression" priority="620">
      <formula>(ISBLANK($G16))*($F16=2)</formula>
    </cfRule>
  </conditionalFormatting>
  <conditionalFormatting sqref="G16:G21 G55:G70 G24:G25 G42:G47">
    <cfRule type="expression" dxfId="1988" priority="619">
      <formula>(ISBLANK($G16))*($F16=2)</formula>
    </cfRule>
  </conditionalFormatting>
  <conditionalFormatting sqref="E29:F29 E38:F39">
    <cfRule type="expression" priority="588">
      <formula>(ISBLANK($G29))*($F29=2)</formula>
    </cfRule>
  </conditionalFormatting>
  <conditionalFormatting sqref="G29 G38:G39">
    <cfRule type="expression" dxfId="1987" priority="587">
      <formula>(ISBLANK($G29))*($F29=2)</formula>
    </cfRule>
  </conditionalFormatting>
  <conditionalFormatting sqref="E41:F41">
    <cfRule type="expression" priority="556">
      <formula>(ISBLANK($G41))*($F41=2)</formula>
    </cfRule>
  </conditionalFormatting>
  <conditionalFormatting sqref="G41">
    <cfRule type="expression" dxfId="1986" priority="555">
      <formula>(ISBLANK($G41))*($F41=2)</formula>
    </cfRule>
  </conditionalFormatting>
  <conditionalFormatting sqref="E52:F53">
    <cfRule type="expression" priority="492">
      <formula>(ISBLANK($G52))*($F52=2)</formula>
    </cfRule>
  </conditionalFormatting>
  <conditionalFormatting sqref="G52:G53">
    <cfRule type="expression" dxfId="1985" priority="491">
      <formula>(ISBLANK($G52))*($F52=2)</formula>
    </cfRule>
  </conditionalFormatting>
  <conditionalFormatting sqref="E13:F15">
    <cfRule type="expression" priority="428">
      <formula>(ISBLANK($G13))*($F13=2)</formula>
    </cfRule>
  </conditionalFormatting>
  <conditionalFormatting sqref="G13:G15">
    <cfRule type="expression" dxfId="1984" priority="427">
      <formula>(ISBLANK($G13))*($F13=2)</formula>
    </cfRule>
  </conditionalFormatting>
  <conditionalFormatting sqref="E22:F23">
    <cfRule type="expression" priority="396">
      <formula>(ISBLANK($G22))*($F22=2)</formula>
    </cfRule>
  </conditionalFormatting>
  <conditionalFormatting sqref="G22:G23">
    <cfRule type="expression" dxfId="1983" priority="395">
      <formula>(ISBLANK($G22))*($F22=2)</formula>
    </cfRule>
  </conditionalFormatting>
  <conditionalFormatting sqref="E26:F26">
    <cfRule type="expression" priority="364">
      <formula>(ISBLANK($G26))*($F26=2)</formula>
    </cfRule>
  </conditionalFormatting>
  <conditionalFormatting sqref="G26">
    <cfRule type="expression" dxfId="1982" priority="363">
      <formula>(ISBLANK($G26))*($F26=2)</formula>
    </cfRule>
  </conditionalFormatting>
  <conditionalFormatting sqref="E28:F28">
    <cfRule type="expression" priority="332">
      <formula>(ISBLANK($G28))*($F28=2)</formula>
    </cfRule>
  </conditionalFormatting>
  <conditionalFormatting sqref="G28">
    <cfRule type="expression" dxfId="1981" priority="331">
      <formula>(ISBLANK($G28))*($F28=2)</formula>
    </cfRule>
  </conditionalFormatting>
  <conditionalFormatting sqref="E30:F37">
    <cfRule type="expression" priority="300">
      <formula>(ISBLANK($G30))*($F30=2)</formula>
    </cfRule>
  </conditionalFormatting>
  <conditionalFormatting sqref="G30:G37">
    <cfRule type="expression" dxfId="1980" priority="299">
      <formula>(ISBLANK($G30))*($F30=2)</formula>
    </cfRule>
  </conditionalFormatting>
  <conditionalFormatting sqref="E49:F49 E51:F51">
    <cfRule type="expression" priority="268">
      <formula>(ISBLANK($G49))*($F49=2)</formula>
    </cfRule>
  </conditionalFormatting>
  <conditionalFormatting sqref="G49 G51">
    <cfRule type="expression" dxfId="1979" priority="267">
      <formula>(ISBLANK($G49))*($F49=2)</formula>
    </cfRule>
  </conditionalFormatting>
  <conditionalFormatting sqref="E50">
    <cfRule type="cellIs" dxfId="1978" priority="30" stopIfTrue="1" operator="equal">
      <formula>"Yes"</formula>
    </cfRule>
    <cfRule type="expression" dxfId="1977" priority="31" stopIfTrue="1">
      <formula>NOT(ISERROR(SEARCH("n/a",E50)))</formula>
    </cfRule>
    <cfRule type="expression" dxfId="1976" priority="32" stopIfTrue="1">
      <formula>NOT(ISERROR(SEARCH("partial",E50)))</formula>
    </cfRule>
  </conditionalFormatting>
  <conditionalFormatting sqref="F50">
    <cfRule type="cellIs" dxfId="1975" priority="27" stopIfTrue="1" operator="equal">
      <formula>3</formula>
    </cfRule>
    <cfRule type="cellIs" dxfId="1974" priority="28" stopIfTrue="1" operator="equal">
      <formula>2</formula>
    </cfRule>
    <cfRule type="cellIs" dxfId="1973" priority="29" stopIfTrue="1" operator="equal">
      <formula>1</formula>
    </cfRule>
  </conditionalFormatting>
  <conditionalFormatting sqref="E50">
    <cfRule type="cellIs" dxfId="1972" priority="24" stopIfTrue="1" operator="equal">
      <formula>"Yes"</formula>
    </cfRule>
    <cfRule type="cellIs" dxfId="1971" priority="25" stopIfTrue="1" operator="equal">
      <formula>"PARTIAL"</formula>
    </cfRule>
    <cfRule type="cellIs" dxfId="1970" priority="26" stopIfTrue="1" operator="equal">
      <formula>"NO"</formula>
    </cfRule>
  </conditionalFormatting>
  <conditionalFormatting sqref="E50">
    <cfRule type="containsText" dxfId="1969" priority="20" operator="containsText" text="N/A">
      <formula>NOT(ISERROR(SEARCH("N/A",E50)))</formula>
    </cfRule>
    <cfRule type="containsText" dxfId="1968" priority="21" operator="containsText" text="No">
      <formula>NOT(ISERROR(SEARCH("No",E50)))</formula>
    </cfRule>
    <cfRule type="containsText" dxfId="1967" priority="22" operator="containsText" text="Partial">
      <formula>NOT(ISERROR(SEARCH("Partial",E50)))</formula>
    </cfRule>
    <cfRule type="containsText" dxfId="1966" priority="23" operator="containsText" text="Yes">
      <formula>NOT(ISERROR(SEARCH("Yes",E50)))</formula>
    </cfRule>
  </conditionalFormatting>
  <conditionalFormatting sqref="F50">
    <cfRule type="cellIs" dxfId="1965" priority="3" operator="equal">
      <formula>1</formula>
    </cfRule>
    <cfRule type="cellIs" dxfId="1964" priority="4" operator="equal">
      <formula>1</formula>
    </cfRule>
    <cfRule type="containsText" dxfId="1963" priority="9" operator="containsText" text="N/A">
      <formula>NOT(ISERROR(SEARCH("N/A",F50)))</formula>
    </cfRule>
    <cfRule type="cellIs" dxfId="1962" priority="10" operator="equal">
      <formula>1</formula>
    </cfRule>
    <cfRule type="cellIs" dxfId="1961" priority="11" operator="equal">
      <formula>1</formula>
    </cfRule>
    <cfRule type="cellIs" dxfId="1960" priority="12" operator="equal">
      <formula>2</formula>
    </cfRule>
    <cfRule type="cellIs" dxfId="1959" priority="13" operator="equal">
      <formula>2</formula>
    </cfRule>
    <cfRule type="cellIs" dxfId="1958" priority="14" operator="equal">
      <formula>2</formula>
    </cfRule>
    <cfRule type="cellIs" dxfId="1957" priority="15" operator="equal">
      <formula>3</formula>
    </cfRule>
    <cfRule type="containsBlanks" dxfId="1956" priority="16">
      <formula>LEN(TRIM(F50))=0</formula>
    </cfRule>
    <cfRule type="cellIs" dxfId="1955" priority="17" stopIfTrue="1" operator="equal">
      <formula>3</formula>
    </cfRule>
    <cfRule type="cellIs" dxfId="1954" priority="18" stopIfTrue="1" operator="equal">
      <formula>2</formula>
    </cfRule>
    <cfRule type="cellIs" dxfId="1953" priority="19" stopIfTrue="1" operator="equal">
      <formula>1</formula>
    </cfRule>
  </conditionalFormatting>
  <conditionalFormatting sqref="F50">
    <cfRule type="cellIs" dxfId="1952" priority="8" operator="equal">
      <formula>1</formula>
    </cfRule>
  </conditionalFormatting>
  <conditionalFormatting sqref="E50">
    <cfRule type="containsText" dxfId="1951" priority="5" operator="containsText" text="N/A">
      <formula>NOT(ISERROR(SEARCH("N/A",E50)))</formula>
    </cfRule>
    <cfRule type="containsBlanks" dxfId="1950" priority="6">
      <formula>LEN(TRIM(E50))=0</formula>
    </cfRule>
    <cfRule type="containsText" dxfId="1949" priority="7" operator="containsText" text="&quot; &quot;">
      <formula>NOT(ISERROR(SEARCH(""" """,E50)))</formula>
    </cfRule>
  </conditionalFormatting>
  <conditionalFormatting sqref="E50:F50">
    <cfRule type="expression" priority="2">
      <formula>(ISBLANK($G50))*($F50=2)</formula>
    </cfRule>
  </conditionalFormatting>
  <conditionalFormatting sqref="G50">
    <cfRule type="expression" dxfId="1948" priority="1">
      <formula>(ISBLANK($G50))*($F50=2)</formula>
    </cfRule>
  </conditionalFormatting>
  <dataValidations count="2">
    <dataValidation type="list" allowBlank="1" showInputMessage="1" showErrorMessage="1" promptTitle="Select from the list" prompt="Please elaborate if 'PARTIAL'." sqref="E52:E53 E41:E47 E29 E16:E21 E55:E70 E24:E25 E38:E39">
      <formula1>Response</formula1>
    </dataValidation>
    <dataValidation type="list" allowBlank="1" showInputMessage="1" showErrorMessage="1" promptTitle="Select from the list" prompt="Please elaborate if 'PARTIAL'." sqref="E13:E15 E22:E23 E30:E37 E28 E26 E49:E51">
      <formula1>ExNA</formula1>
    </dataValidation>
  </dataValidations>
  <pageMargins left="0.23622047244094491" right="0.23622047244094491" top="0.74803149606299213" bottom="0.74803149606299213" header="0.31496062992125984" footer="0.31496062992125984"/>
  <pageSetup scale="5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236"/>
  <sheetViews>
    <sheetView topLeftCell="A3" zoomScale="80" zoomScaleNormal="80" workbookViewId="0">
      <pane xSplit="4" ySplit="9" topLeftCell="E25" activePane="bottomRight" state="frozen"/>
      <selection activeCell="A3" sqref="A3"/>
      <selection pane="topRight" activeCell="E3" sqref="E3"/>
      <selection pane="bottomLeft" activeCell="A12" sqref="A12"/>
      <selection pane="bottomRight" activeCell="E56" sqref="E56"/>
    </sheetView>
  </sheetViews>
  <sheetFormatPr defaultRowHeight="15" x14ac:dyDescent="0.25"/>
  <cols>
    <col min="1" max="1" width="3.7109375" style="13" customWidth="1"/>
    <col min="2" max="2" width="5.28515625" style="241" customWidth="1"/>
    <col min="3" max="3" width="15.28515625" style="13" customWidth="1"/>
    <col min="4" max="4" width="35.7109375" style="13" customWidth="1"/>
    <col min="5" max="5" width="11.85546875" style="13" customWidth="1"/>
    <col min="6" max="6" width="10.7109375" style="13" customWidth="1"/>
    <col min="7" max="7" width="25.140625" style="13" customWidth="1"/>
    <col min="8" max="8" width="23.42578125" style="13" customWidth="1"/>
    <col min="9" max="9" width="34.5703125" style="13" customWidth="1"/>
    <col min="10" max="10" width="3.7109375" style="13" customWidth="1"/>
    <col min="11" max="11" width="9.140625" style="19" hidden="1" customWidth="1"/>
    <col min="12" max="12" width="4.85546875" style="53" customWidth="1"/>
    <col min="13" max="13" width="16.7109375" style="13" customWidth="1"/>
    <col min="14" max="14" width="14" style="13" customWidth="1"/>
    <col min="15" max="15" width="29" style="13" customWidth="1"/>
    <col min="16" max="16384" width="9.140625" style="13"/>
  </cols>
  <sheetData>
    <row r="1" spans="1:15" s="69" customFormat="1" ht="15.75" hidden="1" thickBot="1" x14ac:dyDescent="0.3">
      <c r="A1" s="95"/>
      <c r="B1" s="240"/>
      <c r="C1" s="100"/>
      <c r="D1" s="100"/>
      <c r="E1" s="100"/>
      <c r="F1" s="100"/>
      <c r="G1" s="100" t="s">
        <v>3846</v>
      </c>
      <c r="H1" s="100"/>
      <c r="I1" s="100"/>
      <c r="J1" s="101"/>
      <c r="K1" s="119"/>
      <c r="L1" s="394"/>
    </row>
    <row r="2" spans="1:15" s="69" customFormat="1" ht="15.75" hidden="1" customHeight="1" x14ac:dyDescent="0.25">
      <c r="A2" s="90"/>
      <c r="B2" s="885" t="s">
        <v>1475</v>
      </c>
      <c r="C2" s="886"/>
      <c r="D2" s="886"/>
      <c r="E2" s="886"/>
      <c r="F2" s="886"/>
      <c r="G2" s="886"/>
      <c r="H2" s="886"/>
      <c r="I2" s="887"/>
      <c r="J2" s="93"/>
      <c r="K2" s="119"/>
      <c r="L2" s="395"/>
    </row>
    <row r="3" spans="1:15" s="69" customFormat="1" ht="15" customHeight="1" thickBot="1" x14ac:dyDescent="0.3">
      <c r="A3" s="517"/>
      <c r="B3" s="902" t="s">
        <v>1856</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602"/>
      <c r="C7" s="519"/>
      <c r="D7" s="519"/>
      <c r="E7" s="519"/>
      <c r="F7" s="519"/>
      <c r="G7" s="519"/>
      <c r="H7" s="519"/>
      <c r="I7" s="519"/>
      <c r="J7" s="518"/>
      <c r="K7" s="119"/>
      <c r="L7" s="242"/>
    </row>
    <row r="8" spans="1:15" s="69" customFormat="1" x14ac:dyDescent="0.25">
      <c r="A8" s="517"/>
      <c r="B8" s="911"/>
      <c r="C8" s="912"/>
      <c r="D8" s="915">
        <f>D169</f>
        <v>3</v>
      </c>
      <c r="E8" s="519"/>
      <c r="F8" s="911"/>
      <c r="G8" s="912"/>
      <c r="H8" s="916">
        <f>D172</f>
        <v>0</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8.75"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ht="23.1" customHeight="1" x14ac:dyDescent="0.25">
      <c r="A12" s="619"/>
      <c r="B12" s="462" t="s">
        <v>1762</v>
      </c>
      <c r="C12" s="463"/>
      <c r="D12" s="463"/>
      <c r="E12" s="463"/>
      <c r="F12" s="463"/>
      <c r="G12" s="463"/>
      <c r="H12" s="463"/>
      <c r="I12" s="464"/>
      <c r="J12" s="620"/>
      <c r="K12" s="119"/>
      <c r="L12" s="243"/>
    </row>
    <row r="13" spans="1:15" ht="135" x14ac:dyDescent="0.25">
      <c r="A13" s="619"/>
      <c r="B13" s="621">
        <v>1</v>
      </c>
      <c r="C13" s="642" t="s">
        <v>1751</v>
      </c>
      <c r="D13" s="643" t="s">
        <v>3985</v>
      </c>
      <c r="E13" s="112" t="s">
        <v>29</v>
      </c>
      <c r="F13" s="763">
        <f>IF(E13="yes",3,IF(E13="Partial",2,IF(E13="No",1,IF(E13="N/A","",IF(E13="","")))))</f>
        <v>3</v>
      </c>
      <c r="G13" s="89"/>
      <c r="H13" s="644" t="s">
        <v>3841</v>
      </c>
      <c r="I13" s="643" t="s">
        <v>3990</v>
      </c>
      <c r="J13" s="620"/>
      <c r="K13" s="119">
        <f t="shared" ref="K13:K42" si="0">IF(E13="",1,0)</f>
        <v>0</v>
      </c>
      <c r="L13" s="401"/>
      <c r="M13" s="505"/>
      <c r="N13" s="505"/>
      <c r="O13" s="505"/>
    </row>
    <row r="14" spans="1:15" ht="180" x14ac:dyDescent="0.25">
      <c r="A14" s="619"/>
      <c r="B14" s="621">
        <v>2</v>
      </c>
      <c r="C14" s="645"/>
      <c r="D14" s="643" t="s">
        <v>4073</v>
      </c>
      <c r="E14" s="112" t="s">
        <v>29</v>
      </c>
      <c r="F14" s="763">
        <f>IF(E14="yes",3,IF(E14="Partial",2,IF(E14="No",1,IF(E14="N/A","",IF(E14="","")))))</f>
        <v>3</v>
      </c>
      <c r="G14" s="89"/>
      <c r="H14" s="378" t="s">
        <v>3986</v>
      </c>
      <c r="I14" s="383" t="s">
        <v>327</v>
      </c>
      <c r="J14" s="620"/>
      <c r="K14" s="119">
        <f t="shared" si="0"/>
        <v>0</v>
      </c>
      <c r="L14" s="401"/>
      <c r="M14" s="505"/>
      <c r="N14" s="505"/>
      <c r="O14" s="505"/>
    </row>
    <row r="15" spans="1:15" ht="214.5" customHeight="1" x14ac:dyDescent="0.25">
      <c r="A15" s="619"/>
      <c r="B15" s="621">
        <v>3</v>
      </c>
      <c r="C15" s="646" t="s">
        <v>1752</v>
      </c>
      <c r="D15" s="643" t="s">
        <v>3991</v>
      </c>
      <c r="E15" s="112" t="s">
        <v>4</v>
      </c>
      <c r="F15" s="763" t="str">
        <f t="shared" ref="F15:F42" si="1">IF(E15="yes",3,IF(E15="Partial",2,IF(E15="No",1,IF(E15="N/A","",IF(E15="","")))))</f>
        <v/>
      </c>
      <c r="G15" s="89"/>
      <c r="H15" s="381" t="s">
        <v>3833</v>
      </c>
      <c r="I15" s="381" t="s">
        <v>3834</v>
      </c>
      <c r="J15" s="620"/>
      <c r="K15" s="119">
        <f t="shared" si="0"/>
        <v>0</v>
      </c>
      <c r="L15" s="401"/>
      <c r="M15" s="505"/>
      <c r="N15" s="505"/>
      <c r="O15" s="505"/>
    </row>
    <row r="16" spans="1:15" ht="60" x14ac:dyDescent="0.25">
      <c r="A16" s="619"/>
      <c r="B16" s="621">
        <v>4</v>
      </c>
      <c r="C16" s="642"/>
      <c r="D16" s="643" t="s">
        <v>4076</v>
      </c>
      <c r="E16" s="112" t="s">
        <v>4</v>
      </c>
      <c r="F16" s="763" t="str">
        <f>IF(E16="yes",3,IF(E16="Partial",2,IF(E16="No",1,IF(E16="N/A","",IF(E16="","")))))</f>
        <v/>
      </c>
      <c r="G16" s="89"/>
      <c r="H16" s="644" t="s">
        <v>4087</v>
      </c>
      <c r="I16" s="643" t="s">
        <v>4088</v>
      </c>
      <c r="J16" s="620"/>
      <c r="K16" s="119">
        <f t="shared" si="0"/>
        <v>0</v>
      </c>
      <c r="L16" s="401"/>
      <c r="M16" s="505"/>
      <c r="N16" s="505"/>
      <c r="O16" s="505"/>
    </row>
    <row r="17" spans="1:15" ht="45" x14ac:dyDescent="0.25">
      <c r="A17" s="619"/>
      <c r="B17" s="621">
        <v>5</v>
      </c>
      <c r="C17" s="646" t="s">
        <v>1753</v>
      </c>
      <c r="D17" s="644" t="s">
        <v>3999</v>
      </c>
      <c r="E17" s="112" t="s">
        <v>29</v>
      </c>
      <c r="F17" s="763">
        <f t="shared" si="1"/>
        <v>3</v>
      </c>
      <c r="G17" s="89"/>
      <c r="H17" s="378" t="s">
        <v>3993</v>
      </c>
      <c r="I17" s="378" t="s">
        <v>3995</v>
      </c>
      <c r="J17" s="620"/>
      <c r="K17" s="119">
        <f t="shared" si="0"/>
        <v>0</v>
      </c>
      <c r="L17" s="401"/>
      <c r="M17" s="505"/>
      <c r="N17" s="505"/>
      <c r="O17" s="505"/>
    </row>
    <row r="18" spans="1:15" ht="45" x14ac:dyDescent="0.25">
      <c r="A18" s="619"/>
      <c r="B18" s="621">
        <v>6</v>
      </c>
      <c r="C18" s="642"/>
      <c r="D18" s="643" t="s">
        <v>4075</v>
      </c>
      <c r="E18" s="112" t="s">
        <v>29</v>
      </c>
      <c r="F18" s="763">
        <f t="shared" ref="F18:F23" si="2">IF(E18="yes",3,IF(E18="Partial",2,IF(E18="No",1,IF(E18="N/A","",IF(E18="","")))))</f>
        <v>3</v>
      </c>
      <c r="G18" s="89"/>
      <c r="H18" s="644" t="s">
        <v>4085</v>
      </c>
      <c r="I18" s="643" t="s">
        <v>4089</v>
      </c>
      <c r="J18" s="620"/>
      <c r="K18" s="119">
        <f t="shared" si="0"/>
        <v>0</v>
      </c>
      <c r="L18" s="401"/>
      <c r="M18" s="505"/>
      <c r="N18" s="505"/>
      <c r="O18" s="505"/>
    </row>
    <row r="19" spans="1:15" ht="60" x14ac:dyDescent="0.25">
      <c r="A19" s="619"/>
      <c r="B19" s="621">
        <v>7</v>
      </c>
      <c r="C19" s="642"/>
      <c r="D19" s="643" t="s">
        <v>4072</v>
      </c>
      <c r="E19" s="112" t="s">
        <v>29</v>
      </c>
      <c r="F19" s="763">
        <f t="shared" si="2"/>
        <v>3</v>
      </c>
      <c r="G19" s="89"/>
      <c r="H19" s="644" t="s">
        <v>4083</v>
      </c>
      <c r="I19" s="643" t="s">
        <v>4090</v>
      </c>
      <c r="J19" s="620"/>
      <c r="K19" s="119">
        <f t="shared" si="0"/>
        <v>0</v>
      </c>
      <c r="L19" s="401"/>
      <c r="M19" s="505"/>
      <c r="N19" s="505"/>
      <c r="O19" s="505"/>
    </row>
    <row r="20" spans="1:15" ht="75" x14ac:dyDescent="0.25">
      <c r="A20" s="619"/>
      <c r="B20" s="621">
        <v>8</v>
      </c>
      <c r="C20" s="642"/>
      <c r="D20" s="643" t="s">
        <v>4084</v>
      </c>
      <c r="E20" s="112" t="s">
        <v>29</v>
      </c>
      <c r="F20" s="763">
        <f t="shared" si="2"/>
        <v>3</v>
      </c>
      <c r="G20" s="89"/>
      <c r="H20" s="644" t="s">
        <v>4086</v>
      </c>
      <c r="I20" s="643" t="s">
        <v>4091</v>
      </c>
      <c r="J20" s="620"/>
      <c r="K20" s="119">
        <f t="shared" si="0"/>
        <v>0</v>
      </c>
      <c r="L20" s="401"/>
      <c r="M20" s="505"/>
      <c r="N20" s="505"/>
      <c r="O20" s="505"/>
    </row>
    <row r="21" spans="1:15" ht="105" x14ac:dyDescent="0.25">
      <c r="A21" s="619"/>
      <c r="B21" s="621">
        <v>9</v>
      </c>
      <c r="C21" s="646" t="s">
        <v>1753</v>
      </c>
      <c r="D21" s="644" t="s">
        <v>3992</v>
      </c>
      <c r="E21" s="112" t="s">
        <v>4</v>
      </c>
      <c r="F21" s="763" t="str">
        <f t="shared" si="2"/>
        <v/>
      </c>
      <c r="G21" s="89"/>
      <c r="H21" s="378" t="s">
        <v>3994</v>
      </c>
      <c r="I21" s="378" t="s">
        <v>4061</v>
      </c>
      <c r="J21" s="620"/>
      <c r="K21" s="119">
        <f t="shared" si="0"/>
        <v>0</v>
      </c>
      <c r="L21" s="401"/>
      <c r="M21" s="505"/>
      <c r="N21" s="505"/>
      <c r="O21" s="505"/>
    </row>
    <row r="22" spans="1:15" ht="75" x14ac:dyDescent="0.25">
      <c r="A22" s="619"/>
      <c r="B22" s="621">
        <v>10</v>
      </c>
      <c r="C22" s="642"/>
      <c r="D22" s="643" t="s">
        <v>4074</v>
      </c>
      <c r="E22" s="112" t="s">
        <v>29</v>
      </c>
      <c r="F22" s="763">
        <f t="shared" si="2"/>
        <v>3</v>
      </c>
      <c r="G22" s="89"/>
      <c r="H22" s="644" t="s">
        <v>4081</v>
      </c>
      <c r="I22" s="643" t="s">
        <v>4082</v>
      </c>
      <c r="J22" s="620"/>
      <c r="K22" s="119">
        <f t="shared" si="0"/>
        <v>0</v>
      </c>
      <c r="L22" s="401"/>
      <c r="M22" s="505"/>
      <c r="N22" s="505"/>
      <c r="O22" s="505"/>
    </row>
    <row r="23" spans="1:15" ht="120" x14ac:dyDescent="0.25">
      <c r="A23" s="619"/>
      <c r="B23" s="621">
        <v>11</v>
      </c>
      <c r="C23" s="642"/>
      <c r="D23" s="643" t="s">
        <v>4069</v>
      </c>
      <c r="E23" s="112" t="s">
        <v>4</v>
      </c>
      <c r="F23" s="763" t="str">
        <f t="shared" si="2"/>
        <v/>
      </c>
      <c r="G23" s="89"/>
      <c r="H23" s="644" t="s">
        <v>4080</v>
      </c>
      <c r="I23" s="643" t="s">
        <v>4079</v>
      </c>
      <c r="J23" s="620"/>
      <c r="K23" s="119">
        <f t="shared" si="0"/>
        <v>0</v>
      </c>
      <c r="L23" s="401"/>
      <c r="M23" s="505"/>
      <c r="N23" s="505"/>
      <c r="O23" s="505"/>
    </row>
    <row r="24" spans="1:15" ht="210" x14ac:dyDescent="0.25">
      <c r="A24" s="619"/>
      <c r="B24" s="621">
        <v>12</v>
      </c>
      <c r="C24" s="638" t="s">
        <v>3847</v>
      </c>
      <c r="D24" s="644" t="s">
        <v>4062</v>
      </c>
      <c r="E24" s="112" t="s">
        <v>29</v>
      </c>
      <c r="F24" s="763">
        <f t="shared" si="1"/>
        <v>3</v>
      </c>
      <c r="G24" s="89"/>
      <c r="H24" s="381" t="s">
        <v>4007</v>
      </c>
      <c r="I24" s="381" t="s">
        <v>4006</v>
      </c>
      <c r="J24" s="620"/>
      <c r="K24" s="119">
        <f t="shared" si="0"/>
        <v>0</v>
      </c>
      <c r="L24" s="401"/>
      <c r="M24" s="505"/>
      <c r="N24" s="505"/>
      <c r="O24" s="505"/>
    </row>
    <row r="25" spans="1:15" ht="220.5" customHeight="1" x14ac:dyDescent="0.25">
      <c r="A25" s="619"/>
      <c r="B25" s="621">
        <v>13</v>
      </c>
      <c r="C25" s="646" t="s">
        <v>1754</v>
      </c>
      <c r="D25" s="644" t="s">
        <v>3842</v>
      </c>
      <c r="E25" s="112" t="s">
        <v>4</v>
      </c>
      <c r="F25" s="763" t="str">
        <f t="shared" si="1"/>
        <v/>
      </c>
      <c r="G25" s="89"/>
      <c r="H25" s="378" t="s">
        <v>3835</v>
      </c>
      <c r="I25" s="378" t="s">
        <v>3836</v>
      </c>
      <c r="J25" s="620"/>
      <c r="K25" s="119">
        <f t="shared" si="0"/>
        <v>0</v>
      </c>
      <c r="L25" s="401"/>
      <c r="M25" s="505"/>
      <c r="N25" s="505"/>
      <c r="O25" s="505"/>
    </row>
    <row r="26" spans="1:15" ht="270" x14ac:dyDescent="0.25">
      <c r="A26" s="619"/>
      <c r="B26" s="621">
        <v>14</v>
      </c>
      <c r="C26" s="638" t="s">
        <v>1755</v>
      </c>
      <c r="D26" s="644" t="s">
        <v>3843</v>
      </c>
      <c r="E26" s="112" t="s">
        <v>4</v>
      </c>
      <c r="F26" s="763" t="str">
        <f t="shared" si="1"/>
        <v/>
      </c>
      <c r="G26" s="89"/>
      <c r="H26" s="378" t="s">
        <v>2896</v>
      </c>
      <c r="I26" s="378" t="s">
        <v>3837</v>
      </c>
      <c r="J26" s="620"/>
      <c r="K26" s="119">
        <f t="shared" si="0"/>
        <v>0</v>
      </c>
      <c r="L26" s="401"/>
      <c r="M26" s="505"/>
      <c r="N26" s="505"/>
      <c r="O26" s="505"/>
    </row>
    <row r="27" spans="1:15" ht="60" x14ac:dyDescent="0.25">
      <c r="A27" s="619"/>
      <c r="B27" s="621">
        <v>15</v>
      </c>
      <c r="C27" s="642"/>
      <c r="D27" s="643" t="s">
        <v>4067</v>
      </c>
      <c r="E27" s="112" t="s">
        <v>4</v>
      </c>
      <c r="F27" s="763" t="str">
        <f t="shared" si="1"/>
        <v/>
      </c>
      <c r="G27" s="89"/>
      <c r="H27" s="644" t="s">
        <v>4092</v>
      </c>
      <c r="I27" s="643" t="s">
        <v>4100</v>
      </c>
      <c r="J27" s="620"/>
      <c r="K27" s="119">
        <f t="shared" si="0"/>
        <v>0</v>
      </c>
      <c r="L27" s="401"/>
      <c r="M27" s="505"/>
      <c r="N27" s="505"/>
      <c r="O27" s="505"/>
    </row>
    <row r="28" spans="1:15" ht="75" x14ac:dyDescent="0.25">
      <c r="A28" s="619"/>
      <c r="B28" s="621">
        <v>16</v>
      </c>
      <c r="C28" s="642"/>
      <c r="D28" s="643" t="s">
        <v>4068</v>
      </c>
      <c r="E28" s="112" t="s">
        <v>4</v>
      </c>
      <c r="F28" s="763" t="str">
        <f>IF(E28="yes",3,IF(E28="Partial",2,IF(E28="No",1,IF(E28="N/A","",IF(E28="","")))))</f>
        <v/>
      </c>
      <c r="G28" s="89"/>
      <c r="H28" s="643" t="s">
        <v>4096</v>
      </c>
      <c r="I28" s="643" t="s">
        <v>4097</v>
      </c>
      <c r="J28" s="620"/>
      <c r="K28" s="119">
        <f t="shared" si="0"/>
        <v>0</v>
      </c>
      <c r="L28" s="401"/>
      <c r="M28" s="505"/>
      <c r="N28" s="505"/>
      <c r="O28" s="505"/>
    </row>
    <row r="29" spans="1:15" ht="45" x14ac:dyDescent="0.25">
      <c r="A29" s="619"/>
      <c r="B29" s="621">
        <v>17</v>
      </c>
      <c r="C29" s="642"/>
      <c r="D29" s="643" t="s">
        <v>4071</v>
      </c>
      <c r="E29" s="112" t="s">
        <v>4</v>
      </c>
      <c r="F29" s="763" t="str">
        <f>IF(E29="yes",3,IF(E29="Partial",2,IF(E29="No",1,IF(E29="N/A","",IF(E29="","")))))</f>
        <v/>
      </c>
      <c r="G29" s="89"/>
      <c r="H29" s="643" t="s">
        <v>4094</v>
      </c>
      <c r="I29" s="643" t="s">
        <v>4098</v>
      </c>
      <c r="J29" s="620"/>
      <c r="K29" s="119">
        <f t="shared" si="0"/>
        <v>0</v>
      </c>
      <c r="L29" s="401"/>
      <c r="M29" s="505"/>
      <c r="N29" s="505"/>
      <c r="O29" s="505"/>
    </row>
    <row r="30" spans="1:15" ht="75" x14ac:dyDescent="0.25">
      <c r="A30" s="619"/>
      <c r="B30" s="621">
        <v>18</v>
      </c>
      <c r="C30" s="642"/>
      <c r="D30" s="643" t="s">
        <v>4070</v>
      </c>
      <c r="E30" s="112" t="s">
        <v>4</v>
      </c>
      <c r="F30" s="763" t="str">
        <f>IF(E30="yes",3,IF(E30="Partial",2,IF(E30="No",1,IF(E30="N/A","",IF(E30="","")))))</f>
        <v/>
      </c>
      <c r="G30" s="89"/>
      <c r="H30" s="643" t="s">
        <v>4095</v>
      </c>
      <c r="I30" s="643" t="s">
        <v>4099</v>
      </c>
      <c r="J30" s="620"/>
      <c r="K30" s="119">
        <f t="shared" si="0"/>
        <v>0</v>
      </c>
      <c r="L30" s="401"/>
      <c r="M30" s="505"/>
      <c r="N30" s="505"/>
      <c r="O30" s="505"/>
    </row>
    <row r="31" spans="1:15" ht="75" x14ac:dyDescent="0.25">
      <c r="A31" s="619"/>
      <c r="B31" s="621">
        <v>19</v>
      </c>
      <c r="C31" s="642"/>
      <c r="D31" s="643" t="s">
        <v>4077</v>
      </c>
      <c r="E31" s="112" t="s">
        <v>4</v>
      </c>
      <c r="F31" s="763" t="str">
        <f>IF(E31="yes",3,IF(E31="Partial",2,IF(E31="No",1,IF(E31="N/A","",IF(E31="","")))))</f>
        <v/>
      </c>
      <c r="G31" s="89"/>
      <c r="H31" s="643" t="s">
        <v>4093</v>
      </c>
      <c r="I31" s="643" t="s">
        <v>4099</v>
      </c>
      <c r="J31" s="620"/>
      <c r="K31" s="119">
        <f t="shared" si="0"/>
        <v>0</v>
      </c>
      <c r="L31" s="401"/>
      <c r="M31" s="505"/>
      <c r="N31" s="505"/>
      <c r="O31" s="505"/>
    </row>
    <row r="32" spans="1:15" ht="180" x14ac:dyDescent="0.25">
      <c r="A32" s="619"/>
      <c r="B32" s="621">
        <v>20</v>
      </c>
      <c r="C32" s="638" t="s">
        <v>1756</v>
      </c>
      <c r="D32" s="643" t="s">
        <v>3983</v>
      </c>
      <c r="E32" s="112" t="s">
        <v>4</v>
      </c>
      <c r="F32" s="763" t="str">
        <f t="shared" si="1"/>
        <v/>
      </c>
      <c r="G32" s="89"/>
      <c r="H32" s="378" t="s">
        <v>325</v>
      </c>
      <c r="I32" s="378" t="s">
        <v>3982</v>
      </c>
      <c r="J32" s="620"/>
      <c r="K32" s="119">
        <f t="shared" si="0"/>
        <v>0</v>
      </c>
      <c r="L32" s="401"/>
      <c r="M32" s="505"/>
      <c r="N32" s="505"/>
      <c r="O32" s="505"/>
    </row>
    <row r="33" spans="1:15" ht="135" x14ac:dyDescent="0.25">
      <c r="A33" s="619"/>
      <c r="B33" s="621">
        <v>21</v>
      </c>
      <c r="C33" s="638"/>
      <c r="D33" s="643" t="s">
        <v>3852</v>
      </c>
      <c r="E33" s="112" t="s">
        <v>4</v>
      </c>
      <c r="F33" s="763" t="str">
        <f t="shared" si="1"/>
        <v/>
      </c>
      <c r="G33" s="89"/>
      <c r="H33" s="378" t="s">
        <v>3851</v>
      </c>
      <c r="I33" s="378" t="s">
        <v>3854</v>
      </c>
      <c r="J33" s="620"/>
      <c r="K33" s="119">
        <f t="shared" si="0"/>
        <v>0</v>
      </c>
      <c r="L33" s="401"/>
      <c r="M33" s="505"/>
      <c r="N33" s="505"/>
      <c r="O33" s="505"/>
    </row>
    <row r="34" spans="1:15" ht="90" x14ac:dyDescent="0.25">
      <c r="A34" s="619"/>
      <c r="B34" s="621">
        <v>22</v>
      </c>
      <c r="C34" s="638" t="s">
        <v>3998</v>
      </c>
      <c r="D34" s="643" t="s">
        <v>3853</v>
      </c>
      <c r="E34" s="112" t="s">
        <v>4</v>
      </c>
      <c r="F34" s="763" t="str">
        <f t="shared" si="1"/>
        <v/>
      </c>
      <c r="G34" s="89"/>
      <c r="H34" s="378" t="s">
        <v>3996</v>
      </c>
      <c r="I34" s="378" t="s">
        <v>3997</v>
      </c>
      <c r="J34" s="620"/>
      <c r="K34" s="119">
        <f t="shared" si="0"/>
        <v>0</v>
      </c>
      <c r="L34" s="401"/>
      <c r="M34" s="505"/>
      <c r="N34" s="505"/>
      <c r="O34" s="505"/>
    </row>
    <row r="35" spans="1:15" ht="330" x14ac:dyDescent="0.25">
      <c r="A35" s="619"/>
      <c r="B35" s="621">
        <v>23</v>
      </c>
      <c r="C35" s="638" t="s">
        <v>3857</v>
      </c>
      <c r="D35" s="644" t="s">
        <v>3856</v>
      </c>
      <c r="E35" s="112" t="s">
        <v>4</v>
      </c>
      <c r="F35" s="763" t="str">
        <f t="shared" si="1"/>
        <v/>
      </c>
      <c r="G35" s="89"/>
      <c r="H35" s="378" t="s">
        <v>3858</v>
      </c>
      <c r="I35" s="378" t="s">
        <v>3838</v>
      </c>
      <c r="J35" s="620"/>
      <c r="K35" s="119">
        <f t="shared" si="0"/>
        <v>0</v>
      </c>
      <c r="L35" s="401"/>
      <c r="M35" s="505"/>
      <c r="N35" s="505"/>
      <c r="O35" s="505"/>
    </row>
    <row r="36" spans="1:15" ht="75" x14ac:dyDescent="0.25">
      <c r="A36" s="619"/>
      <c r="B36" s="621">
        <v>24</v>
      </c>
      <c r="C36" s="638" t="s">
        <v>1757</v>
      </c>
      <c r="D36" s="647" t="s">
        <v>4000</v>
      </c>
      <c r="E36" s="112" t="s">
        <v>4</v>
      </c>
      <c r="F36" s="763" t="str">
        <f t="shared" si="1"/>
        <v/>
      </c>
      <c r="G36" s="89"/>
      <c r="H36" s="378" t="s">
        <v>4001</v>
      </c>
      <c r="I36" s="378" t="s">
        <v>4002</v>
      </c>
      <c r="J36" s="620"/>
      <c r="K36" s="119">
        <f t="shared" si="0"/>
        <v>0</v>
      </c>
      <c r="L36" s="401"/>
      <c r="M36" s="505"/>
      <c r="N36" s="505"/>
      <c r="O36" s="505"/>
    </row>
    <row r="37" spans="1:15" ht="90" x14ac:dyDescent="0.25">
      <c r="A37" s="619"/>
      <c r="B37" s="621">
        <v>25</v>
      </c>
      <c r="C37" s="638" t="s">
        <v>1757</v>
      </c>
      <c r="D37" s="647" t="s">
        <v>4003</v>
      </c>
      <c r="E37" s="112" t="s">
        <v>4</v>
      </c>
      <c r="F37" s="763" t="str">
        <f t="shared" si="1"/>
        <v/>
      </c>
      <c r="G37" s="89"/>
      <c r="H37" s="378" t="s">
        <v>4005</v>
      </c>
      <c r="I37" s="378" t="s">
        <v>4004</v>
      </c>
      <c r="J37" s="620"/>
      <c r="K37" s="119">
        <f t="shared" si="0"/>
        <v>0</v>
      </c>
      <c r="L37" s="401"/>
      <c r="M37" s="505"/>
      <c r="N37" s="505"/>
      <c r="O37" s="505"/>
    </row>
    <row r="38" spans="1:15" ht="90" x14ac:dyDescent="0.25">
      <c r="A38" s="619"/>
      <c r="B38" s="621">
        <v>26</v>
      </c>
      <c r="C38" s="646" t="s">
        <v>1758</v>
      </c>
      <c r="D38" s="647" t="s">
        <v>3844</v>
      </c>
      <c r="E38" s="112" t="s">
        <v>29</v>
      </c>
      <c r="F38" s="763">
        <f t="shared" si="1"/>
        <v>3</v>
      </c>
      <c r="G38" s="89"/>
      <c r="H38" s="378" t="s">
        <v>3359</v>
      </c>
      <c r="I38" s="378" t="s">
        <v>163</v>
      </c>
      <c r="J38" s="620"/>
      <c r="K38" s="119">
        <f t="shared" si="0"/>
        <v>0</v>
      </c>
      <c r="L38" s="401"/>
      <c r="M38" s="505"/>
      <c r="N38" s="505"/>
      <c r="O38" s="505"/>
    </row>
    <row r="39" spans="1:15" ht="75" x14ac:dyDescent="0.25">
      <c r="A39" s="619"/>
      <c r="B39" s="621">
        <v>27</v>
      </c>
      <c r="C39" s="645"/>
      <c r="D39" s="643" t="s">
        <v>3987</v>
      </c>
      <c r="E39" s="112" t="s">
        <v>29</v>
      </c>
      <c r="F39" s="763">
        <f t="shared" si="1"/>
        <v>3</v>
      </c>
      <c r="G39" s="89"/>
      <c r="H39" s="378" t="s">
        <v>3988</v>
      </c>
      <c r="I39" s="383" t="s">
        <v>3989</v>
      </c>
      <c r="J39" s="620"/>
      <c r="K39" s="119">
        <f t="shared" si="0"/>
        <v>0</v>
      </c>
      <c r="L39" s="401"/>
      <c r="M39" s="505"/>
      <c r="N39" s="505"/>
      <c r="O39" s="505"/>
    </row>
    <row r="40" spans="1:15" ht="30" x14ac:dyDescent="0.25">
      <c r="A40" s="619"/>
      <c r="B40" s="621">
        <v>28</v>
      </c>
      <c r="C40" s="642"/>
      <c r="D40" s="643" t="s">
        <v>4078</v>
      </c>
      <c r="E40" s="112" t="s">
        <v>4</v>
      </c>
      <c r="F40" s="763" t="str">
        <f>IF(E40="yes",3,IF(E40="Partial",2,IF(E40="No",1,IF(E40="N/A","",IF(E40="","")))))</f>
        <v/>
      </c>
      <c r="G40" s="89"/>
      <c r="H40" s="644"/>
      <c r="I40" s="643"/>
      <c r="J40" s="620"/>
      <c r="K40" s="119">
        <f t="shared" si="0"/>
        <v>0</v>
      </c>
      <c r="L40" s="401"/>
      <c r="M40" s="505"/>
      <c r="N40" s="505"/>
      <c r="O40" s="505"/>
    </row>
    <row r="41" spans="1:15" ht="60" x14ac:dyDescent="0.25">
      <c r="A41" s="619"/>
      <c r="B41" s="621">
        <v>29</v>
      </c>
      <c r="C41" s="646" t="s">
        <v>1759</v>
      </c>
      <c r="D41" s="647" t="s">
        <v>4065</v>
      </c>
      <c r="E41" s="112" t="s">
        <v>29</v>
      </c>
      <c r="F41" s="763">
        <f t="shared" si="1"/>
        <v>3</v>
      </c>
      <c r="G41" s="89"/>
      <c r="H41" s="378" t="s">
        <v>326</v>
      </c>
      <c r="I41" s="383" t="s">
        <v>3984</v>
      </c>
      <c r="J41" s="620"/>
      <c r="K41" s="119">
        <f t="shared" si="0"/>
        <v>0</v>
      </c>
      <c r="L41" s="401"/>
      <c r="M41" s="505"/>
      <c r="N41" s="505"/>
      <c r="O41" s="505"/>
    </row>
    <row r="42" spans="1:15" ht="45" x14ac:dyDescent="0.25">
      <c r="A42" s="619"/>
      <c r="B42" s="621">
        <v>30</v>
      </c>
      <c r="C42" s="646"/>
      <c r="D42" s="648" t="s">
        <v>3360</v>
      </c>
      <c r="E42" s="112" t="s">
        <v>29</v>
      </c>
      <c r="F42" s="763">
        <f t="shared" si="1"/>
        <v>3</v>
      </c>
      <c r="G42" s="89"/>
      <c r="H42" s="378" t="s">
        <v>3361</v>
      </c>
      <c r="I42" s="378" t="s">
        <v>3362</v>
      </c>
      <c r="J42" s="620"/>
      <c r="K42" s="119">
        <f t="shared" si="0"/>
        <v>0</v>
      </c>
      <c r="L42" s="401"/>
      <c r="M42" s="505"/>
      <c r="N42" s="505"/>
      <c r="O42" s="505"/>
    </row>
    <row r="43" spans="1:15" ht="23.1" customHeight="1" x14ac:dyDescent="0.25">
      <c r="A43" s="619"/>
      <c r="B43" s="462" t="s">
        <v>4662</v>
      </c>
      <c r="C43" s="463"/>
      <c r="D43" s="463"/>
      <c r="E43" s="508"/>
      <c r="F43" s="463"/>
      <c r="G43" s="508"/>
      <c r="H43" s="463"/>
      <c r="I43" s="464"/>
      <c r="J43" s="620"/>
      <c r="K43" s="119"/>
      <c r="L43" s="401"/>
      <c r="M43" s="505"/>
      <c r="N43" s="505"/>
      <c r="O43" s="505"/>
    </row>
    <row r="44" spans="1:15" ht="105" x14ac:dyDescent="0.25">
      <c r="A44" s="619"/>
      <c r="B44" s="649">
        <v>31</v>
      </c>
      <c r="C44" s="638" t="s">
        <v>3848</v>
      </c>
      <c r="D44" s="643" t="s">
        <v>4015</v>
      </c>
      <c r="E44" s="112" t="s">
        <v>4</v>
      </c>
      <c r="F44" s="763" t="str">
        <f>IF(E44="yes",3,IF(E44="Partial",2,IF(E44="No",1,IF(E44="N/A","",IF(E44="","")))))</f>
        <v/>
      </c>
      <c r="G44" s="89"/>
      <c r="H44" s="381" t="s">
        <v>4024</v>
      </c>
      <c r="I44" s="381" t="s">
        <v>4023</v>
      </c>
      <c r="J44" s="620"/>
      <c r="K44" s="119">
        <f t="shared" ref="K44:K56" si="3">IF(E44="",1,0)</f>
        <v>0</v>
      </c>
      <c r="L44" s="401"/>
      <c r="M44" s="505"/>
      <c r="N44" s="505"/>
      <c r="O44" s="505"/>
    </row>
    <row r="45" spans="1:15" ht="90" x14ac:dyDescent="0.25">
      <c r="A45" s="619"/>
      <c r="B45" s="649">
        <v>32</v>
      </c>
      <c r="C45" s="638" t="s">
        <v>3849</v>
      </c>
      <c r="D45" s="643" t="s">
        <v>4018</v>
      </c>
      <c r="E45" s="112" t="s">
        <v>4</v>
      </c>
      <c r="F45" s="763" t="str">
        <f t="shared" ref="F45:F63" si="4">IF(E45="yes",3,IF(E45="Partial",2,IF(E45="No",1,IF(E45="N/A","",IF(E45="","")))))</f>
        <v/>
      </c>
      <c r="G45" s="89"/>
      <c r="H45" s="381" t="s">
        <v>4025</v>
      </c>
      <c r="I45" s="381" t="s">
        <v>4019</v>
      </c>
      <c r="J45" s="620"/>
      <c r="K45" s="119">
        <f t="shared" si="3"/>
        <v>0</v>
      </c>
      <c r="L45" s="401"/>
      <c r="M45" s="505"/>
      <c r="N45" s="505"/>
      <c r="O45" s="505"/>
    </row>
    <row r="46" spans="1:15" ht="45" x14ac:dyDescent="0.25">
      <c r="A46" s="619"/>
      <c r="B46" s="649">
        <v>33</v>
      </c>
      <c r="C46" s="638" t="s">
        <v>3850</v>
      </c>
      <c r="D46" s="643" t="s">
        <v>3876</v>
      </c>
      <c r="E46" s="112" t="s">
        <v>4</v>
      </c>
      <c r="F46" s="763" t="str">
        <f t="shared" si="4"/>
        <v/>
      </c>
      <c r="G46" s="89"/>
      <c r="H46" s="381" t="s">
        <v>4017</v>
      </c>
      <c r="I46" s="643" t="s">
        <v>4026</v>
      </c>
      <c r="J46" s="620"/>
      <c r="K46" s="119">
        <f t="shared" si="3"/>
        <v>0</v>
      </c>
      <c r="L46" s="401"/>
      <c r="M46" s="505"/>
      <c r="N46" s="505"/>
      <c r="O46" s="505"/>
    </row>
    <row r="47" spans="1:15" ht="105" x14ac:dyDescent="0.25">
      <c r="A47" s="619"/>
      <c r="B47" s="649">
        <v>34</v>
      </c>
      <c r="C47" s="638" t="s">
        <v>3850</v>
      </c>
      <c r="D47" s="643" t="s">
        <v>3877</v>
      </c>
      <c r="E47" s="112" t="s">
        <v>4</v>
      </c>
      <c r="F47" s="763" t="str">
        <f t="shared" si="4"/>
        <v/>
      </c>
      <c r="G47" s="89"/>
      <c r="H47" s="381" t="s">
        <v>4016</v>
      </c>
      <c r="I47" s="643" t="s">
        <v>4029</v>
      </c>
      <c r="J47" s="620"/>
      <c r="K47" s="119">
        <f t="shared" si="3"/>
        <v>0</v>
      </c>
      <c r="L47" s="401"/>
      <c r="M47" s="505"/>
      <c r="N47" s="505"/>
      <c r="O47" s="505"/>
    </row>
    <row r="48" spans="1:15" ht="60" x14ac:dyDescent="0.25">
      <c r="A48" s="619"/>
      <c r="B48" s="649">
        <v>35</v>
      </c>
      <c r="C48" s="638" t="s">
        <v>3855</v>
      </c>
      <c r="D48" s="643" t="s">
        <v>4027</v>
      </c>
      <c r="E48" s="112" t="s">
        <v>4</v>
      </c>
      <c r="F48" s="763" t="str">
        <f t="shared" si="4"/>
        <v/>
      </c>
      <c r="G48" s="89"/>
      <c r="H48" s="381" t="s">
        <v>4032</v>
      </c>
      <c r="I48" s="643" t="s">
        <v>4028</v>
      </c>
      <c r="J48" s="620"/>
      <c r="K48" s="119">
        <f t="shared" si="3"/>
        <v>0</v>
      </c>
      <c r="L48" s="401"/>
      <c r="M48" s="505"/>
      <c r="N48" s="505"/>
      <c r="O48" s="505"/>
    </row>
    <row r="49" spans="1:15" ht="180" x14ac:dyDescent="0.25">
      <c r="A49" s="619"/>
      <c r="B49" s="649">
        <v>36</v>
      </c>
      <c r="C49" s="638" t="s">
        <v>3861</v>
      </c>
      <c r="D49" s="643" t="s">
        <v>3878</v>
      </c>
      <c r="E49" s="112" t="s">
        <v>4</v>
      </c>
      <c r="F49" s="763" t="str">
        <f t="shared" si="4"/>
        <v/>
      </c>
      <c r="G49" s="89"/>
      <c r="H49" s="381" t="s">
        <v>4030</v>
      </c>
      <c r="I49" s="643" t="s">
        <v>4031</v>
      </c>
      <c r="J49" s="620"/>
      <c r="K49" s="119">
        <f t="shared" si="3"/>
        <v>0</v>
      </c>
      <c r="L49" s="401"/>
      <c r="M49" s="505"/>
      <c r="N49" s="505"/>
      <c r="O49" s="505"/>
    </row>
    <row r="50" spans="1:15" ht="90" x14ac:dyDescent="0.25">
      <c r="A50" s="619"/>
      <c r="B50" s="649">
        <v>37</v>
      </c>
      <c r="C50" s="638" t="s">
        <v>3862</v>
      </c>
      <c r="D50" s="643" t="s">
        <v>3863</v>
      </c>
      <c r="E50" s="112" t="s">
        <v>4</v>
      </c>
      <c r="F50" s="763" t="str">
        <f t="shared" si="4"/>
        <v/>
      </c>
      <c r="G50" s="89"/>
      <c r="H50" s="381" t="s">
        <v>4063</v>
      </c>
      <c r="I50" s="378" t="s">
        <v>3864</v>
      </c>
      <c r="J50" s="620"/>
      <c r="K50" s="119">
        <f t="shared" si="3"/>
        <v>0</v>
      </c>
      <c r="L50" s="401"/>
      <c r="M50" s="505"/>
      <c r="N50" s="505"/>
      <c r="O50" s="505"/>
    </row>
    <row r="51" spans="1:15" ht="90" x14ac:dyDescent="0.25">
      <c r="A51" s="619"/>
      <c r="B51" s="649">
        <v>38</v>
      </c>
      <c r="C51" s="638" t="s">
        <v>3865</v>
      </c>
      <c r="D51" s="643" t="s">
        <v>3866</v>
      </c>
      <c r="E51" s="112" t="s">
        <v>4</v>
      </c>
      <c r="F51" s="763" t="str">
        <f t="shared" si="4"/>
        <v/>
      </c>
      <c r="G51" s="89"/>
      <c r="H51" s="381" t="s">
        <v>4063</v>
      </c>
      <c r="I51" s="378" t="s">
        <v>3867</v>
      </c>
      <c r="J51" s="620"/>
      <c r="K51" s="119">
        <f t="shared" si="3"/>
        <v>0</v>
      </c>
      <c r="L51" s="401"/>
      <c r="M51" s="505"/>
      <c r="N51" s="505"/>
      <c r="O51" s="505"/>
    </row>
    <row r="52" spans="1:15" ht="75" x14ac:dyDescent="0.25">
      <c r="A52" s="619"/>
      <c r="B52" s="649">
        <v>39</v>
      </c>
      <c r="C52" s="638" t="s">
        <v>3868</v>
      </c>
      <c r="D52" s="643" t="s">
        <v>3870</v>
      </c>
      <c r="E52" s="112" t="s">
        <v>4</v>
      </c>
      <c r="F52" s="763" t="str">
        <f t="shared" si="4"/>
        <v/>
      </c>
      <c r="G52" s="89"/>
      <c r="H52" s="381" t="s">
        <v>4063</v>
      </c>
      <c r="I52" s="378" t="s">
        <v>3869</v>
      </c>
      <c r="J52" s="620"/>
      <c r="K52" s="119">
        <f t="shared" si="3"/>
        <v>0</v>
      </c>
      <c r="L52" s="401"/>
      <c r="M52" s="505"/>
      <c r="N52" s="505"/>
      <c r="O52" s="505"/>
    </row>
    <row r="53" spans="1:15" ht="90" x14ac:dyDescent="0.25">
      <c r="A53" s="619"/>
      <c r="B53" s="649">
        <v>40</v>
      </c>
      <c r="C53" s="638" t="s">
        <v>3871</v>
      </c>
      <c r="D53" s="643" t="s">
        <v>3874</v>
      </c>
      <c r="E53" s="112" t="s">
        <v>4</v>
      </c>
      <c r="F53" s="763" t="str">
        <f t="shared" si="4"/>
        <v/>
      </c>
      <c r="G53" s="89"/>
      <c r="H53" s="381" t="s">
        <v>4063</v>
      </c>
      <c r="I53" s="378" t="s">
        <v>3875</v>
      </c>
      <c r="J53" s="620"/>
      <c r="K53" s="119">
        <f t="shared" si="3"/>
        <v>0</v>
      </c>
      <c r="L53" s="401"/>
      <c r="M53" s="505"/>
      <c r="N53" s="505"/>
      <c r="O53" s="505"/>
    </row>
    <row r="54" spans="1:15" ht="90" x14ac:dyDescent="0.25">
      <c r="A54" s="619"/>
      <c r="B54" s="649">
        <v>41</v>
      </c>
      <c r="C54" s="638" t="s">
        <v>3872</v>
      </c>
      <c r="D54" s="643" t="s">
        <v>4022</v>
      </c>
      <c r="E54" s="112" t="s">
        <v>4</v>
      </c>
      <c r="F54" s="763" t="str">
        <f t="shared" si="4"/>
        <v/>
      </c>
      <c r="G54" s="89"/>
      <c r="H54" s="381" t="s">
        <v>4021</v>
      </c>
      <c r="I54" s="643" t="s">
        <v>4020</v>
      </c>
      <c r="J54" s="620"/>
      <c r="K54" s="119">
        <f t="shared" si="3"/>
        <v>0</v>
      </c>
      <c r="L54" s="401"/>
      <c r="M54" s="505"/>
      <c r="N54" s="505"/>
      <c r="O54" s="505"/>
    </row>
    <row r="55" spans="1:15" ht="90" x14ac:dyDescent="0.25">
      <c r="A55" s="619"/>
      <c r="B55" s="649">
        <v>42</v>
      </c>
      <c r="C55" s="638" t="s">
        <v>3873</v>
      </c>
      <c r="D55" s="643" t="s">
        <v>4041</v>
      </c>
      <c r="E55" s="112" t="s">
        <v>4</v>
      </c>
      <c r="F55" s="763" t="str">
        <f t="shared" si="4"/>
        <v/>
      </c>
      <c r="G55" s="89"/>
      <c r="H55" s="381" t="s">
        <v>4042</v>
      </c>
      <c r="I55" s="643" t="s">
        <v>4043</v>
      </c>
      <c r="J55" s="620"/>
      <c r="K55" s="119">
        <f t="shared" si="3"/>
        <v>0</v>
      </c>
      <c r="L55" s="401"/>
      <c r="M55" s="505"/>
      <c r="N55" s="505"/>
      <c r="O55" s="505"/>
    </row>
    <row r="56" spans="1:15" ht="105" x14ac:dyDescent="0.25">
      <c r="A56" s="619"/>
      <c r="B56" s="649">
        <v>43</v>
      </c>
      <c r="C56" s="638" t="s">
        <v>4033</v>
      </c>
      <c r="D56" s="643" t="s">
        <v>4044</v>
      </c>
      <c r="E56" s="112" t="s">
        <v>4</v>
      </c>
      <c r="F56" s="763" t="str">
        <f t="shared" si="4"/>
        <v/>
      </c>
      <c r="G56" s="89"/>
      <c r="H56" s="381" t="s">
        <v>4045</v>
      </c>
      <c r="I56" s="643" t="s">
        <v>4046</v>
      </c>
      <c r="J56" s="620"/>
      <c r="K56" s="119">
        <f t="shared" si="3"/>
        <v>0</v>
      </c>
      <c r="L56" s="401"/>
      <c r="M56" s="505"/>
      <c r="N56" s="505"/>
      <c r="O56" s="505"/>
    </row>
    <row r="57" spans="1:15" ht="23.1" customHeight="1" x14ac:dyDescent="0.25">
      <c r="A57" s="619"/>
      <c r="B57" s="462" t="s">
        <v>4014</v>
      </c>
      <c r="C57" s="463"/>
      <c r="D57" s="463"/>
      <c r="E57" s="508"/>
      <c r="F57" s="463"/>
      <c r="G57" s="508"/>
      <c r="H57" s="463"/>
      <c r="I57" s="464"/>
      <c r="J57" s="620"/>
      <c r="K57" s="119"/>
      <c r="L57" s="401"/>
      <c r="M57" s="505"/>
      <c r="N57" s="505"/>
      <c r="O57" s="505"/>
    </row>
    <row r="58" spans="1:15" ht="77.25" customHeight="1" x14ac:dyDescent="0.25">
      <c r="A58" s="619"/>
      <c r="B58" s="649">
        <v>44</v>
      </c>
      <c r="C58" s="638" t="s">
        <v>4034</v>
      </c>
      <c r="D58" s="610" t="s">
        <v>4035</v>
      </c>
      <c r="E58" s="112" t="s">
        <v>4</v>
      </c>
      <c r="F58" s="763" t="str">
        <f t="shared" si="4"/>
        <v/>
      </c>
      <c r="G58" s="89"/>
      <c r="H58" s="381" t="s">
        <v>4063</v>
      </c>
      <c r="I58" s="610" t="s">
        <v>4036</v>
      </c>
      <c r="J58" s="620"/>
      <c r="K58" s="119">
        <f t="shared" ref="K58:K63" si="5">IF(E58="",1,0)</f>
        <v>0</v>
      </c>
      <c r="L58" s="401"/>
      <c r="M58" s="505"/>
      <c r="N58" s="505"/>
      <c r="O58" s="505"/>
    </row>
    <row r="59" spans="1:15" ht="90" x14ac:dyDescent="0.25">
      <c r="A59" s="619"/>
      <c r="B59" s="649">
        <v>45</v>
      </c>
      <c r="C59" s="638" t="s">
        <v>4037</v>
      </c>
      <c r="D59" s="610" t="s">
        <v>4038</v>
      </c>
      <c r="E59" s="112" t="s">
        <v>4</v>
      </c>
      <c r="F59" s="763" t="str">
        <f t="shared" si="4"/>
        <v/>
      </c>
      <c r="G59" s="89"/>
      <c r="H59" s="610" t="s">
        <v>4040</v>
      </c>
      <c r="I59" s="610" t="s">
        <v>4039</v>
      </c>
      <c r="J59" s="620"/>
      <c r="K59" s="119">
        <f t="shared" si="5"/>
        <v>0</v>
      </c>
      <c r="L59" s="401"/>
      <c r="M59" s="505"/>
      <c r="N59" s="505"/>
      <c r="O59" s="505"/>
    </row>
    <row r="60" spans="1:15" ht="183.75" customHeight="1" x14ac:dyDescent="0.25">
      <c r="A60" s="619"/>
      <c r="B60" s="649">
        <v>46</v>
      </c>
      <c r="C60" s="638" t="s">
        <v>1760</v>
      </c>
      <c r="D60" s="644" t="s">
        <v>3845</v>
      </c>
      <c r="E60" s="112" t="s">
        <v>4</v>
      </c>
      <c r="F60" s="763" t="str">
        <f t="shared" si="4"/>
        <v/>
      </c>
      <c r="G60" s="89"/>
      <c r="H60" s="378" t="s">
        <v>381</v>
      </c>
      <c r="I60" s="378" t="s">
        <v>2897</v>
      </c>
      <c r="J60" s="650"/>
      <c r="K60" s="119">
        <f t="shared" si="5"/>
        <v>0</v>
      </c>
      <c r="L60" s="416"/>
      <c r="M60" s="505"/>
      <c r="N60" s="505"/>
      <c r="O60" s="505"/>
    </row>
    <row r="61" spans="1:15" ht="45" x14ac:dyDescent="0.25">
      <c r="A61" s="619"/>
      <c r="B61" s="649">
        <v>47</v>
      </c>
      <c r="C61" s="638" t="s">
        <v>1761</v>
      </c>
      <c r="D61" s="647" t="s">
        <v>4066</v>
      </c>
      <c r="E61" s="112" t="s">
        <v>4</v>
      </c>
      <c r="F61" s="763" t="str">
        <f t="shared" si="4"/>
        <v/>
      </c>
      <c r="G61" s="89"/>
      <c r="H61" s="378" t="s">
        <v>4009</v>
      </c>
      <c r="I61" s="378" t="s">
        <v>4013</v>
      </c>
      <c r="J61" s="650"/>
      <c r="K61" s="119">
        <f t="shared" si="5"/>
        <v>0</v>
      </c>
      <c r="L61" s="416"/>
      <c r="M61" s="505"/>
      <c r="N61" s="505"/>
      <c r="O61" s="505"/>
    </row>
    <row r="62" spans="1:15" ht="75" x14ac:dyDescent="0.25">
      <c r="A62" s="619"/>
      <c r="B62" s="649">
        <v>48</v>
      </c>
      <c r="C62" s="638" t="s">
        <v>4010</v>
      </c>
      <c r="D62" s="643" t="s">
        <v>4011</v>
      </c>
      <c r="E62" s="112" t="s">
        <v>4</v>
      </c>
      <c r="F62" s="763" t="str">
        <f t="shared" si="4"/>
        <v/>
      </c>
      <c r="G62" s="89"/>
      <c r="H62" s="378" t="s">
        <v>4008</v>
      </c>
      <c r="I62" s="378" t="s">
        <v>4012</v>
      </c>
      <c r="J62" s="651"/>
      <c r="K62" s="119">
        <f t="shared" si="5"/>
        <v>0</v>
      </c>
      <c r="L62" s="416"/>
      <c r="M62" s="505"/>
      <c r="N62" s="505"/>
      <c r="O62" s="505"/>
    </row>
    <row r="63" spans="1:15" ht="45" x14ac:dyDescent="0.25">
      <c r="A63" s="619"/>
      <c r="B63" s="649">
        <v>49</v>
      </c>
      <c r="C63" s="638" t="s">
        <v>328</v>
      </c>
      <c r="D63" s="647" t="s">
        <v>3839</v>
      </c>
      <c r="E63" s="112" t="s">
        <v>4</v>
      </c>
      <c r="F63" s="763" t="str">
        <f t="shared" si="4"/>
        <v/>
      </c>
      <c r="G63" s="89"/>
      <c r="H63" s="378" t="s">
        <v>3840</v>
      </c>
      <c r="I63" s="378" t="s">
        <v>329</v>
      </c>
      <c r="J63" s="620"/>
      <c r="K63" s="119">
        <f t="shared" si="5"/>
        <v>0</v>
      </c>
      <c r="L63" s="401"/>
      <c r="M63" s="505"/>
      <c r="N63" s="505"/>
      <c r="O63" s="505"/>
    </row>
    <row r="64" spans="1:15" s="69" customFormat="1" x14ac:dyDescent="0.25">
      <c r="A64" s="517"/>
      <c r="B64" s="910"/>
      <c r="C64" s="910"/>
      <c r="D64" s="910"/>
      <c r="E64" s="910"/>
      <c r="F64" s="910"/>
      <c r="G64" s="910"/>
      <c r="H64" s="910"/>
      <c r="I64" s="910"/>
      <c r="J64" s="518"/>
      <c r="K64" s="119"/>
      <c r="L64" s="405"/>
      <c r="M64" s="498"/>
      <c r="N64" s="498"/>
      <c r="O64" s="498"/>
    </row>
    <row r="65" spans="1:15" s="69" customFormat="1" ht="24" customHeight="1" x14ac:dyDescent="0.25">
      <c r="A65" s="517"/>
      <c r="B65" s="910"/>
      <c r="C65" s="910"/>
      <c r="D65" s="910"/>
      <c r="E65" s="910"/>
      <c r="F65" s="910"/>
      <c r="G65" s="910"/>
      <c r="H65" s="910"/>
      <c r="I65" s="910"/>
      <c r="J65" s="518"/>
      <c r="K65" s="119"/>
      <c r="L65" s="405"/>
      <c r="M65" s="498"/>
      <c r="N65" s="498"/>
      <c r="O65" s="498"/>
    </row>
    <row r="66" spans="1:15" s="69" customFormat="1" ht="24" customHeight="1" x14ac:dyDescent="0.25">
      <c r="A66" s="517"/>
      <c r="B66" s="561"/>
      <c r="C66" s="561"/>
      <c r="D66" s="561"/>
      <c r="E66" s="561"/>
      <c r="F66" s="561"/>
      <c r="G66" s="561"/>
      <c r="H66" s="561"/>
      <c r="I66" s="561"/>
      <c r="J66" s="518"/>
      <c r="K66" s="119"/>
      <c r="L66" s="405"/>
      <c r="M66" s="498"/>
      <c r="N66" s="498"/>
      <c r="O66" s="498"/>
    </row>
    <row r="67" spans="1:15" ht="15.75" thickBot="1" x14ac:dyDescent="0.3">
      <c r="A67" s="522"/>
      <c r="B67" s="652"/>
      <c r="C67" s="653" t="s">
        <v>138</v>
      </c>
      <c r="D67" s="654"/>
      <c r="E67" s="654"/>
      <c r="F67" s="654"/>
      <c r="G67" s="654"/>
      <c r="H67" s="655"/>
      <c r="I67" s="656"/>
      <c r="J67" s="641"/>
      <c r="K67" s="119">
        <f>SUM(K13:K63)</f>
        <v>0</v>
      </c>
      <c r="L67" s="401"/>
      <c r="M67" s="40"/>
      <c r="N67" s="40"/>
      <c r="O67" s="40"/>
    </row>
    <row r="68" spans="1:15" x14ac:dyDescent="0.25">
      <c r="D68" s="248"/>
      <c r="K68" s="119"/>
      <c r="L68" s="401"/>
      <c r="M68" s="40"/>
      <c r="N68" s="40"/>
      <c r="O68" s="40"/>
    </row>
    <row r="69" spans="1:15" x14ac:dyDescent="0.25">
      <c r="K69" s="119"/>
      <c r="L69" s="417"/>
      <c r="M69" s="40"/>
      <c r="N69" s="40"/>
      <c r="O69" s="40"/>
    </row>
    <row r="70" spans="1:15" x14ac:dyDescent="0.25">
      <c r="K70" s="119"/>
      <c r="L70" s="417"/>
      <c r="M70" s="40"/>
      <c r="N70" s="40"/>
      <c r="O70" s="40"/>
    </row>
    <row r="71" spans="1:15" x14ac:dyDescent="0.25">
      <c r="K71" s="119"/>
      <c r="L71" s="417"/>
      <c r="M71" s="40"/>
      <c r="N71" s="40"/>
      <c r="O71" s="40"/>
    </row>
    <row r="72" spans="1:15" x14ac:dyDescent="0.25">
      <c r="K72" s="119"/>
      <c r="L72" s="417"/>
      <c r="M72" s="40"/>
      <c r="N72" s="40"/>
      <c r="O72" s="40"/>
    </row>
    <row r="73" spans="1:15" x14ac:dyDescent="0.25">
      <c r="K73" s="119"/>
      <c r="L73" s="417"/>
      <c r="M73" s="40"/>
      <c r="N73" s="40"/>
      <c r="O73" s="40"/>
    </row>
    <row r="74" spans="1:15" x14ac:dyDescent="0.25">
      <c r="K74" s="119"/>
      <c r="L74" s="417"/>
      <c r="M74" s="40"/>
      <c r="N74" s="40"/>
      <c r="O74" s="40"/>
    </row>
    <row r="75" spans="1:15" x14ac:dyDescent="0.25">
      <c r="K75" s="119"/>
      <c r="L75" s="417"/>
      <c r="M75" s="40"/>
      <c r="N75" s="40"/>
      <c r="O75" s="40"/>
    </row>
    <row r="76" spans="1:15" x14ac:dyDescent="0.25">
      <c r="K76" s="119"/>
      <c r="L76" s="417"/>
      <c r="M76" s="40"/>
      <c r="N76" s="40"/>
      <c r="O76" s="40"/>
    </row>
    <row r="77" spans="1:15" x14ac:dyDescent="0.25">
      <c r="K77" s="119"/>
      <c r="L77" s="417"/>
      <c r="M77" s="40"/>
      <c r="N77" s="40"/>
      <c r="O77" s="40"/>
    </row>
    <row r="78" spans="1:15" x14ac:dyDescent="0.25">
      <c r="K78" s="119"/>
      <c r="L78" s="417"/>
      <c r="M78" s="40"/>
      <c r="N78" s="40"/>
      <c r="O78" s="40"/>
    </row>
    <row r="79" spans="1:15" x14ac:dyDescent="0.25">
      <c r="K79" s="119"/>
      <c r="L79" s="417"/>
      <c r="M79" s="40"/>
      <c r="N79" s="40"/>
      <c r="O79" s="40"/>
    </row>
    <row r="80" spans="1:15" x14ac:dyDescent="0.25">
      <c r="K80" s="119"/>
      <c r="L80" s="417"/>
      <c r="M80" s="40"/>
      <c r="N80" s="40"/>
      <c r="O80" s="40"/>
    </row>
    <row r="81" spans="11:12" x14ac:dyDescent="0.25">
      <c r="K81" s="119"/>
      <c r="L81" s="417"/>
    </row>
    <row r="82" spans="11:12" x14ac:dyDescent="0.25">
      <c r="K82" s="119"/>
      <c r="L82" s="417"/>
    </row>
    <row r="83" spans="11:12" x14ac:dyDescent="0.25">
      <c r="K83" s="119"/>
      <c r="L83" s="417"/>
    </row>
    <row r="84" spans="11:12" x14ac:dyDescent="0.25">
      <c r="K84" s="119"/>
      <c r="L84" s="417"/>
    </row>
    <row r="85" spans="11:12" x14ac:dyDescent="0.25">
      <c r="L85" s="417"/>
    </row>
    <row r="86" spans="11:12" x14ac:dyDescent="0.25">
      <c r="K86" s="119"/>
      <c r="L86" s="417"/>
    </row>
    <row r="87" spans="11:12" x14ac:dyDescent="0.25">
      <c r="K87" s="119"/>
      <c r="L87" s="417"/>
    </row>
    <row r="88" spans="11:12" x14ac:dyDescent="0.25">
      <c r="K88" s="119"/>
      <c r="L88" s="417"/>
    </row>
    <row r="89" spans="11:12" x14ac:dyDescent="0.25">
      <c r="K89" s="119"/>
      <c r="L89" s="417"/>
    </row>
    <row r="90" spans="11:12" x14ac:dyDescent="0.25">
      <c r="K90" s="119"/>
      <c r="L90" s="417"/>
    </row>
    <row r="91" spans="11:12" x14ac:dyDescent="0.25">
      <c r="K91" s="119"/>
      <c r="L91" s="417"/>
    </row>
    <row r="92" spans="11:12" x14ac:dyDescent="0.25">
      <c r="K92" s="119"/>
      <c r="L92" s="417"/>
    </row>
    <row r="93" spans="11:12" x14ac:dyDescent="0.25">
      <c r="K93" s="119"/>
      <c r="L93" s="417"/>
    </row>
    <row r="94" spans="11:12" x14ac:dyDescent="0.25">
      <c r="K94" s="119"/>
      <c r="L94" s="417"/>
    </row>
    <row r="95" spans="11:12" x14ac:dyDescent="0.25">
      <c r="L95" s="417"/>
    </row>
    <row r="96" spans="11:12" x14ac:dyDescent="0.25">
      <c r="K96" s="119"/>
      <c r="L96" s="417"/>
    </row>
    <row r="97" spans="11:12" x14ac:dyDescent="0.25">
      <c r="K97" s="119"/>
      <c r="L97" s="417"/>
    </row>
    <row r="98" spans="11:12" x14ac:dyDescent="0.25">
      <c r="K98" s="119"/>
      <c r="L98" s="417"/>
    </row>
    <row r="99" spans="11:12" x14ac:dyDescent="0.25">
      <c r="K99" s="119"/>
      <c r="L99" s="417"/>
    </row>
    <row r="100" spans="11:12" x14ac:dyDescent="0.25">
      <c r="K100" s="119"/>
      <c r="L100" s="417"/>
    </row>
    <row r="101" spans="11:12" x14ac:dyDescent="0.25">
      <c r="K101" s="119"/>
      <c r="L101" s="417"/>
    </row>
    <row r="102" spans="11:12" x14ac:dyDescent="0.25">
      <c r="K102" s="119"/>
      <c r="L102" s="417"/>
    </row>
    <row r="103" spans="11:12" x14ac:dyDescent="0.25">
      <c r="K103" s="119"/>
      <c r="L103" s="417"/>
    </row>
    <row r="104" spans="11:12" x14ac:dyDescent="0.25">
      <c r="K104" s="119"/>
      <c r="L104" s="417"/>
    </row>
    <row r="105" spans="11:12" x14ac:dyDescent="0.25">
      <c r="K105" s="119"/>
      <c r="L105" s="417"/>
    </row>
    <row r="106" spans="11:12" x14ac:dyDescent="0.25">
      <c r="K106" s="119"/>
      <c r="L106" s="417"/>
    </row>
    <row r="107" spans="11:12" x14ac:dyDescent="0.25">
      <c r="K107" s="119"/>
      <c r="L107" s="417"/>
    </row>
    <row r="108" spans="11:12" x14ac:dyDescent="0.25">
      <c r="K108" s="119"/>
      <c r="L108" s="417"/>
    </row>
    <row r="109" spans="11:12" x14ac:dyDescent="0.25">
      <c r="K109" s="119"/>
      <c r="L109" s="417"/>
    </row>
    <row r="110" spans="11:12" x14ac:dyDescent="0.25">
      <c r="K110" s="119"/>
      <c r="L110" s="417"/>
    </row>
    <row r="111" spans="11:12" x14ac:dyDescent="0.25">
      <c r="K111" s="119"/>
      <c r="L111" s="417"/>
    </row>
    <row r="112" spans="11:12" x14ac:dyDescent="0.25">
      <c r="K112" s="119"/>
      <c r="L112" s="417"/>
    </row>
    <row r="113" spans="11:12" x14ac:dyDescent="0.25">
      <c r="K113" s="119"/>
      <c r="L113" s="417"/>
    </row>
    <row r="114" spans="11:12" x14ac:dyDescent="0.25">
      <c r="K114" s="119"/>
      <c r="L114" s="417"/>
    </row>
    <row r="115" spans="11:12" x14ac:dyDescent="0.25">
      <c r="K115" s="119"/>
      <c r="L115" s="417"/>
    </row>
    <row r="116" spans="11:12" x14ac:dyDescent="0.25">
      <c r="K116" s="119"/>
      <c r="L116" s="417"/>
    </row>
    <row r="117" spans="11:12" x14ac:dyDescent="0.25">
      <c r="K117" s="119"/>
      <c r="L117" s="417"/>
    </row>
    <row r="118" spans="11:12" x14ac:dyDescent="0.25">
      <c r="K118" s="119"/>
      <c r="L118" s="417"/>
    </row>
    <row r="119" spans="11:12" x14ac:dyDescent="0.25">
      <c r="K119" s="119"/>
      <c r="L119" s="417"/>
    </row>
    <row r="120" spans="11:12" x14ac:dyDescent="0.25">
      <c r="K120" s="119"/>
      <c r="L120" s="417"/>
    </row>
    <row r="121" spans="11:12" x14ac:dyDescent="0.25">
      <c r="K121" s="119"/>
      <c r="L121" s="417"/>
    </row>
    <row r="122" spans="11:12" x14ac:dyDescent="0.25">
      <c r="K122" s="119"/>
      <c r="L122" s="417"/>
    </row>
    <row r="123" spans="11:12" x14ac:dyDescent="0.25">
      <c r="K123" s="119"/>
      <c r="L123" s="417"/>
    </row>
    <row r="124" spans="11:12" x14ac:dyDescent="0.25">
      <c r="K124" s="119"/>
      <c r="L124" s="417"/>
    </row>
    <row r="125" spans="11:12" x14ac:dyDescent="0.25">
      <c r="K125" s="119"/>
      <c r="L125" s="417"/>
    </row>
    <row r="126" spans="11:12" x14ac:dyDescent="0.25">
      <c r="K126" s="119"/>
      <c r="L126" s="417"/>
    </row>
    <row r="127" spans="11:12" x14ac:dyDescent="0.25">
      <c r="K127" s="119"/>
      <c r="L127" s="417"/>
    </row>
    <row r="128" spans="11:12" x14ac:dyDescent="0.25">
      <c r="K128" s="119"/>
      <c r="L128" s="417"/>
    </row>
    <row r="129" spans="11:12" x14ac:dyDescent="0.25">
      <c r="K129" s="119"/>
      <c r="L129" s="417"/>
    </row>
    <row r="130" spans="11:12" x14ac:dyDescent="0.25">
      <c r="K130" s="119"/>
      <c r="L130" s="417"/>
    </row>
    <row r="131" spans="11:12" x14ac:dyDescent="0.25">
      <c r="K131" s="119"/>
      <c r="L131" s="417"/>
    </row>
    <row r="132" spans="11:12" x14ac:dyDescent="0.25">
      <c r="K132" s="119"/>
      <c r="L132" s="417"/>
    </row>
    <row r="133" spans="11:12" x14ac:dyDescent="0.25">
      <c r="K133" s="119"/>
      <c r="L133" s="417"/>
    </row>
    <row r="134" spans="11:12" x14ac:dyDescent="0.25">
      <c r="K134" s="119"/>
      <c r="L134" s="417"/>
    </row>
    <row r="135" spans="11:12" x14ac:dyDescent="0.25">
      <c r="K135" s="119"/>
      <c r="L135" s="417"/>
    </row>
    <row r="136" spans="11:12" x14ac:dyDescent="0.25">
      <c r="K136" s="119"/>
      <c r="L136" s="417"/>
    </row>
    <row r="137" spans="11:12" x14ac:dyDescent="0.25">
      <c r="K137" s="119"/>
      <c r="L137" s="417"/>
    </row>
    <row r="138" spans="11:12" x14ac:dyDescent="0.25">
      <c r="K138" s="119"/>
      <c r="L138" s="417"/>
    </row>
    <row r="139" spans="11:12" x14ac:dyDescent="0.25">
      <c r="K139" s="119"/>
      <c r="L139" s="417"/>
    </row>
    <row r="140" spans="11:12" x14ac:dyDescent="0.25">
      <c r="K140" s="119"/>
      <c r="L140" s="417"/>
    </row>
    <row r="141" spans="11:12" x14ac:dyDescent="0.25">
      <c r="K141" s="119"/>
      <c r="L141" s="417"/>
    </row>
    <row r="142" spans="11:12" x14ac:dyDescent="0.25">
      <c r="K142" s="119"/>
      <c r="L142" s="417"/>
    </row>
    <row r="143" spans="11:12" x14ac:dyDescent="0.25">
      <c r="K143" s="119"/>
      <c r="L143" s="417"/>
    </row>
    <row r="144" spans="11:12" x14ac:dyDescent="0.25">
      <c r="K144" s="119"/>
      <c r="L144" s="417"/>
    </row>
    <row r="145" spans="11:12" x14ac:dyDescent="0.25">
      <c r="K145" s="119"/>
      <c r="L145" s="417"/>
    </row>
    <row r="146" spans="11:12" x14ac:dyDescent="0.25">
      <c r="K146" s="119"/>
      <c r="L146" s="417"/>
    </row>
    <row r="147" spans="11:12" x14ac:dyDescent="0.25">
      <c r="K147" s="119"/>
      <c r="L147" s="417"/>
    </row>
    <row r="148" spans="11:12" x14ac:dyDescent="0.25">
      <c r="K148" s="119"/>
      <c r="L148" s="417"/>
    </row>
    <row r="149" spans="11:12" x14ac:dyDescent="0.25">
      <c r="K149" s="119"/>
      <c r="L149" s="417"/>
    </row>
    <row r="150" spans="11:12" x14ac:dyDescent="0.25">
      <c r="L150" s="417"/>
    </row>
    <row r="151" spans="11:12" x14ac:dyDescent="0.25">
      <c r="L151" s="417"/>
    </row>
    <row r="152" spans="11:12" x14ac:dyDescent="0.25">
      <c r="L152" s="417"/>
    </row>
    <row r="153" spans="11:12" x14ac:dyDescent="0.25">
      <c r="L153" s="417"/>
    </row>
    <row r="154" spans="11:12" x14ac:dyDescent="0.25">
      <c r="L154" s="417"/>
    </row>
    <row r="155" spans="11:12" x14ac:dyDescent="0.25">
      <c r="L155" s="417"/>
    </row>
    <row r="156" spans="11:12" x14ac:dyDescent="0.25">
      <c r="L156" s="417"/>
    </row>
    <row r="157" spans="11:12" x14ac:dyDescent="0.25">
      <c r="L157" s="417"/>
    </row>
    <row r="158" spans="11:12" x14ac:dyDescent="0.25">
      <c r="L158" s="417"/>
    </row>
    <row r="159" spans="11:12" x14ac:dyDescent="0.25">
      <c r="L159" s="417"/>
    </row>
    <row r="160" spans="11:12" x14ac:dyDescent="0.25">
      <c r="L160" s="417"/>
    </row>
    <row r="161" spans="2:12" x14ac:dyDescent="0.25">
      <c r="L161" s="417"/>
    </row>
    <row r="162" spans="2:12" x14ac:dyDescent="0.25">
      <c r="L162" s="417"/>
    </row>
    <row r="163" spans="2:12" x14ac:dyDescent="0.25">
      <c r="L163" s="417"/>
    </row>
    <row r="164" spans="2:12" x14ac:dyDescent="0.25">
      <c r="L164" s="417"/>
    </row>
    <row r="165" spans="2:12" x14ac:dyDescent="0.25">
      <c r="L165" s="417"/>
    </row>
    <row r="166" spans="2:12" hidden="1" x14ac:dyDescent="0.25">
      <c r="K166" s="183"/>
      <c r="L166" s="417"/>
    </row>
    <row r="167" spans="2:12" s="69" customFormat="1" ht="15" hidden="1" customHeight="1" x14ac:dyDescent="0.25">
      <c r="B167" s="880" t="s">
        <v>1505</v>
      </c>
      <c r="C167" s="880"/>
      <c r="D167" s="73">
        <f>SUM(F13:F149)</f>
        <v>36</v>
      </c>
      <c r="E167" s="114"/>
      <c r="F167" s="114"/>
      <c r="G167" s="114"/>
      <c r="H167" s="114"/>
      <c r="I167" s="114"/>
      <c r="K167" s="183"/>
      <c r="L167" s="405"/>
    </row>
    <row r="168" spans="2:12" s="69" customFormat="1" ht="15" hidden="1" customHeight="1" x14ac:dyDescent="0.25">
      <c r="B168" s="116"/>
      <c r="C168" s="360"/>
      <c r="D168" s="114"/>
      <c r="E168" s="114"/>
      <c r="F168" s="114"/>
      <c r="G168" s="114"/>
      <c r="H168" s="114"/>
      <c r="I168" s="114"/>
      <c r="K168" s="183"/>
      <c r="L168" s="405"/>
    </row>
    <row r="169" spans="2:12" s="69" customFormat="1" ht="15" hidden="1" customHeight="1" x14ac:dyDescent="0.25">
      <c r="B169" s="880" t="s">
        <v>1504</v>
      </c>
      <c r="C169" s="880"/>
      <c r="D169" s="73">
        <f>IF(ISERROR(E179/D179),"",E179/D179)</f>
        <v>3</v>
      </c>
      <c r="E169" s="114"/>
      <c r="G169" s="114"/>
      <c r="H169" s="114"/>
      <c r="I169" s="114"/>
      <c r="K169" s="183"/>
      <c r="L169" s="405"/>
    </row>
    <row r="170" spans="2:12" s="69" customFormat="1" ht="15" hidden="1" customHeight="1" x14ac:dyDescent="0.25">
      <c r="B170" s="360"/>
      <c r="C170" s="360"/>
      <c r="D170" s="114"/>
      <c r="E170" s="114"/>
      <c r="F170" s="114"/>
      <c r="G170" s="114"/>
      <c r="H170" s="114"/>
      <c r="I170" s="114"/>
      <c r="K170" s="183"/>
      <c r="L170" s="405"/>
    </row>
    <row r="171" spans="2:12" s="69" customFormat="1" ht="32.25" hidden="1" customHeight="1" x14ac:dyDescent="0.25">
      <c r="B171" s="882" t="s">
        <v>1502</v>
      </c>
      <c r="C171" s="882"/>
      <c r="D171" s="73">
        <f>COUNTA(D13:D149)</f>
        <v>49</v>
      </c>
      <c r="E171" s="114"/>
      <c r="F171" s="114"/>
      <c r="G171" s="114"/>
      <c r="H171" s="114"/>
      <c r="I171" s="114"/>
      <c r="K171" s="183"/>
      <c r="L171" s="405"/>
    </row>
    <row r="172" spans="2:12" s="69" customFormat="1" ht="39" hidden="1" customHeight="1" x14ac:dyDescent="0.25">
      <c r="B172" s="883" t="s">
        <v>1507</v>
      </c>
      <c r="C172" s="883"/>
      <c r="D172" s="195">
        <f>K67</f>
        <v>0</v>
      </c>
      <c r="K172" s="183"/>
      <c r="L172" s="405"/>
    </row>
    <row r="173" spans="2:12" s="69" customFormat="1" hidden="1" x14ac:dyDescent="0.25">
      <c r="K173" s="183"/>
      <c r="L173" s="405"/>
    </row>
    <row r="174" spans="2:12" s="69" customFormat="1" ht="15" hidden="1" customHeight="1" x14ac:dyDescent="0.25">
      <c r="B174" s="880" t="s">
        <v>1506</v>
      </c>
      <c r="C174" s="880"/>
      <c r="D174" s="880"/>
      <c r="E174" s="117" t="s">
        <v>1503</v>
      </c>
      <c r="F174" s="114"/>
      <c r="G174" s="114"/>
      <c r="H174" s="114"/>
      <c r="I174" s="114"/>
      <c r="K174" s="183"/>
      <c r="L174" s="405"/>
    </row>
    <row r="175" spans="2:12" s="69" customFormat="1" ht="15" hidden="1" customHeight="1" x14ac:dyDescent="0.25">
      <c r="B175" s="880" t="s">
        <v>29</v>
      </c>
      <c r="C175" s="880"/>
      <c r="D175" s="196">
        <f>COUNTIF(E13:E149,"Yes")</f>
        <v>12</v>
      </c>
      <c r="E175" s="196">
        <f>D175*3</f>
        <v>36</v>
      </c>
      <c r="F175" s="114"/>
      <c r="G175" s="114"/>
      <c r="H175" s="114"/>
      <c r="I175" s="114"/>
      <c r="K175" s="183"/>
      <c r="L175" s="405"/>
    </row>
    <row r="176" spans="2:12" s="69" customFormat="1" ht="15" hidden="1" customHeight="1" x14ac:dyDescent="0.25">
      <c r="B176" s="880" t="s">
        <v>30</v>
      </c>
      <c r="C176" s="880"/>
      <c r="D176" s="197">
        <f>COUNTIF(E13:E149,"Partial")</f>
        <v>0</v>
      </c>
      <c r="E176" s="197">
        <f>D176*2</f>
        <v>0</v>
      </c>
      <c r="F176" s="114"/>
      <c r="G176" s="114"/>
      <c r="H176" s="114"/>
      <c r="I176" s="114"/>
      <c r="K176" s="183"/>
      <c r="L176" s="405"/>
    </row>
    <row r="177" spans="2:12" s="69" customFormat="1" ht="15" hidden="1" customHeight="1" x14ac:dyDescent="0.25">
      <c r="B177" s="880" t="s">
        <v>31</v>
      </c>
      <c r="C177" s="880"/>
      <c r="D177" s="197">
        <f>COUNTIF(E13:E149,"No")</f>
        <v>0</v>
      </c>
      <c r="E177" s="197">
        <f>D177*1</f>
        <v>0</v>
      </c>
      <c r="F177" s="114"/>
      <c r="G177" s="114"/>
      <c r="H177" s="114"/>
      <c r="I177" s="114"/>
      <c r="K177" s="183"/>
      <c r="L177" s="405"/>
    </row>
    <row r="178" spans="2:12" s="69" customFormat="1" hidden="1" x14ac:dyDescent="0.25">
      <c r="D178" s="198"/>
      <c r="E178" s="199">
        <f>D178*0</f>
        <v>0</v>
      </c>
      <c r="K178" s="183"/>
      <c r="L178" s="405"/>
    </row>
    <row r="179" spans="2:12" s="69" customFormat="1" ht="15.75" hidden="1" thickBot="1" x14ac:dyDescent="0.3">
      <c r="D179" s="350">
        <f>SUM(D175:D178)</f>
        <v>12</v>
      </c>
      <c r="E179" s="121">
        <f>SUM(E175:E178)</f>
        <v>36</v>
      </c>
      <c r="K179" s="183"/>
      <c r="L179" s="405"/>
    </row>
    <row r="180" spans="2:12" s="1" customFormat="1" hidden="1" x14ac:dyDescent="0.25">
      <c r="B180" s="118" t="s">
        <v>4</v>
      </c>
      <c r="D180" s="114">
        <f>COUNTIF(E13:E149,"N/A")</f>
        <v>37</v>
      </c>
      <c r="K180" s="119"/>
      <c r="L180" s="406"/>
    </row>
    <row r="181" spans="2:12" s="1" customFormat="1" ht="15.75" hidden="1" thickBot="1" x14ac:dyDescent="0.3">
      <c r="D181" s="357">
        <f>SUM(D179:D180)</f>
        <v>49</v>
      </c>
      <c r="K181" s="119"/>
      <c r="L181" s="406"/>
    </row>
    <row r="182" spans="2:12" s="1" customFormat="1" ht="71.25" hidden="1" customHeight="1" thickTop="1" x14ac:dyDescent="0.25">
      <c r="B182" s="873" t="s">
        <v>1958</v>
      </c>
      <c r="C182" s="873"/>
      <c r="D182" s="256">
        <f>SUMPRODUCT(($F13:$F143=2)*(ISBLANK($G13:$G143)))</f>
        <v>0</v>
      </c>
      <c r="K182" s="119"/>
      <c r="L182" s="406"/>
    </row>
    <row r="183" spans="2:12" x14ac:dyDescent="0.25">
      <c r="L183" s="417"/>
    </row>
    <row r="184" spans="2:12" x14ac:dyDescent="0.25">
      <c r="L184" s="417"/>
    </row>
    <row r="185" spans="2:12" x14ac:dyDescent="0.25">
      <c r="L185" s="417"/>
    </row>
    <row r="186" spans="2:12" x14ac:dyDescent="0.25">
      <c r="L186" s="417"/>
    </row>
    <row r="187" spans="2:12" x14ac:dyDescent="0.25">
      <c r="L187" s="417"/>
    </row>
    <row r="188" spans="2:12" x14ac:dyDescent="0.25">
      <c r="L188" s="417"/>
    </row>
    <row r="189" spans="2:12" x14ac:dyDescent="0.25">
      <c r="L189" s="417"/>
    </row>
    <row r="190" spans="2:12" x14ac:dyDescent="0.25">
      <c r="L190" s="417"/>
    </row>
    <row r="191" spans="2:12" x14ac:dyDescent="0.25">
      <c r="L191" s="417"/>
    </row>
    <row r="192" spans="2:12" x14ac:dyDescent="0.25">
      <c r="L192" s="417"/>
    </row>
    <row r="193" spans="12:12" x14ac:dyDescent="0.25">
      <c r="L193" s="417"/>
    </row>
    <row r="194" spans="12:12" x14ac:dyDescent="0.25">
      <c r="L194" s="417"/>
    </row>
    <row r="195" spans="12:12" x14ac:dyDescent="0.25">
      <c r="L195" s="417"/>
    </row>
    <row r="196" spans="12:12" x14ac:dyDescent="0.25">
      <c r="L196" s="417"/>
    </row>
    <row r="197" spans="12:12" x14ac:dyDescent="0.25">
      <c r="L197" s="417"/>
    </row>
    <row r="198" spans="12:12" x14ac:dyDescent="0.25">
      <c r="L198" s="417"/>
    </row>
    <row r="199" spans="12:12" x14ac:dyDescent="0.25">
      <c r="L199" s="417"/>
    </row>
    <row r="200" spans="12:12" x14ac:dyDescent="0.25">
      <c r="L200" s="417"/>
    </row>
    <row r="201" spans="12:12" x14ac:dyDescent="0.25">
      <c r="L201" s="417"/>
    </row>
    <row r="202" spans="12:12" x14ac:dyDescent="0.25">
      <c r="L202" s="417"/>
    </row>
    <row r="203" spans="12:12" x14ac:dyDescent="0.25">
      <c r="L203" s="417"/>
    </row>
    <row r="204" spans="12:12" x14ac:dyDescent="0.25">
      <c r="L204" s="417"/>
    </row>
    <row r="205" spans="12:12" x14ac:dyDescent="0.25">
      <c r="L205" s="417"/>
    </row>
    <row r="206" spans="12:12" x14ac:dyDescent="0.25">
      <c r="L206" s="417"/>
    </row>
    <row r="207" spans="12:12" x14ac:dyDescent="0.25">
      <c r="L207" s="417"/>
    </row>
    <row r="208" spans="12:12" x14ac:dyDescent="0.25">
      <c r="L208" s="417"/>
    </row>
    <row r="209" spans="12:12" x14ac:dyDescent="0.25">
      <c r="L209" s="417"/>
    </row>
    <row r="210" spans="12:12" x14ac:dyDescent="0.25">
      <c r="L210" s="417"/>
    </row>
    <row r="211" spans="12:12" x14ac:dyDescent="0.25">
      <c r="L211" s="417"/>
    </row>
    <row r="212" spans="12:12" x14ac:dyDescent="0.25">
      <c r="L212" s="417"/>
    </row>
    <row r="213" spans="12:12" x14ac:dyDescent="0.25">
      <c r="L213" s="417"/>
    </row>
    <row r="214" spans="12:12" x14ac:dyDescent="0.25">
      <c r="L214" s="417"/>
    </row>
    <row r="215" spans="12:12" x14ac:dyDescent="0.25">
      <c r="L215" s="417"/>
    </row>
    <row r="216" spans="12:12" x14ac:dyDescent="0.25">
      <c r="L216" s="417"/>
    </row>
    <row r="217" spans="12:12" x14ac:dyDescent="0.25">
      <c r="L217" s="417"/>
    </row>
    <row r="218" spans="12:12" x14ac:dyDescent="0.25">
      <c r="L218" s="417"/>
    </row>
    <row r="219" spans="12:12" x14ac:dyDescent="0.25">
      <c r="L219" s="417"/>
    </row>
    <row r="220" spans="12:12" x14ac:dyDescent="0.25">
      <c r="L220" s="417"/>
    </row>
    <row r="221" spans="12:12" x14ac:dyDescent="0.25">
      <c r="L221" s="417"/>
    </row>
    <row r="222" spans="12:12" x14ac:dyDescent="0.25">
      <c r="L222" s="417"/>
    </row>
    <row r="223" spans="12:12" x14ac:dyDescent="0.25">
      <c r="L223" s="417"/>
    </row>
    <row r="224" spans="12:12" x14ac:dyDescent="0.25">
      <c r="L224" s="417"/>
    </row>
    <row r="225" spans="12:12" x14ac:dyDescent="0.25">
      <c r="L225" s="417"/>
    </row>
    <row r="226" spans="12:12" x14ac:dyDescent="0.25">
      <c r="L226" s="417"/>
    </row>
    <row r="227" spans="12:12" x14ac:dyDescent="0.25">
      <c r="L227" s="417"/>
    </row>
    <row r="228" spans="12:12" x14ac:dyDescent="0.25">
      <c r="L228" s="417"/>
    </row>
    <row r="229" spans="12:12" x14ac:dyDescent="0.25">
      <c r="L229" s="417"/>
    </row>
    <row r="230" spans="12:12" x14ac:dyDescent="0.25">
      <c r="L230" s="417"/>
    </row>
    <row r="231" spans="12:12" x14ac:dyDescent="0.25">
      <c r="L231" s="417"/>
    </row>
    <row r="232" spans="12:12" x14ac:dyDescent="0.25">
      <c r="L232" s="417"/>
    </row>
    <row r="233" spans="12:12" x14ac:dyDescent="0.25">
      <c r="L233" s="417"/>
    </row>
    <row r="234" spans="12:12" x14ac:dyDescent="0.25">
      <c r="L234" s="417"/>
    </row>
    <row r="235" spans="12:12" x14ac:dyDescent="0.25">
      <c r="L235" s="417"/>
    </row>
    <row r="236" spans="12:12" x14ac:dyDescent="0.25">
      <c r="L236" s="417"/>
    </row>
  </sheetData>
  <sheetProtection password="CCDD" sheet="1" objects="1" scenarios="1" selectLockedCells="1"/>
  <mergeCells count="21">
    <mergeCell ref="M10:O10"/>
    <mergeCell ref="B175:C175"/>
    <mergeCell ref="B176:C176"/>
    <mergeCell ref="B177:C177"/>
    <mergeCell ref="B182:C182"/>
    <mergeCell ref="B65:I65"/>
    <mergeCell ref="B167:C167"/>
    <mergeCell ref="B169:C169"/>
    <mergeCell ref="B171:C171"/>
    <mergeCell ref="B172:C172"/>
    <mergeCell ref="B174:D174"/>
    <mergeCell ref="B64:I64"/>
    <mergeCell ref="B8:C9"/>
    <mergeCell ref="D8:D9"/>
    <mergeCell ref="F8:G9"/>
    <mergeCell ref="H8:H9"/>
    <mergeCell ref="B2:I2"/>
    <mergeCell ref="B3:I3"/>
    <mergeCell ref="D5:D6"/>
    <mergeCell ref="G5:G6"/>
    <mergeCell ref="I5:I6"/>
  </mergeCells>
  <conditionalFormatting sqref="E44:E56 E58:E63 E13:E42">
    <cfRule type="cellIs" dxfId="1947" priority="1073" stopIfTrue="1" operator="equal">
      <formula>"Yes"</formula>
    </cfRule>
    <cfRule type="expression" dxfId="1946" priority="1074" stopIfTrue="1">
      <formula>NOT(ISERROR(SEARCH("n/a",E13)))</formula>
    </cfRule>
    <cfRule type="expression" dxfId="1945" priority="1075" stopIfTrue="1">
      <formula>NOT(ISERROR(SEARCH("partial",E13)))</formula>
    </cfRule>
  </conditionalFormatting>
  <conditionalFormatting sqref="F44:G56 F58:G63 F13:G42">
    <cfRule type="cellIs" dxfId="1944" priority="1070" stopIfTrue="1" operator="equal">
      <formula>3</formula>
    </cfRule>
    <cfRule type="cellIs" dxfId="1943" priority="1071" stopIfTrue="1" operator="equal">
      <formula>2</formula>
    </cfRule>
    <cfRule type="cellIs" dxfId="1942" priority="1072" stopIfTrue="1" operator="equal">
      <formula>1</formula>
    </cfRule>
  </conditionalFormatting>
  <conditionalFormatting sqref="E44:E56 E58:E63 E13:E42">
    <cfRule type="cellIs" dxfId="1941" priority="1067" stopIfTrue="1" operator="equal">
      <formula>"Yes"</formula>
    </cfRule>
    <cfRule type="cellIs" dxfId="1940" priority="1068" stopIfTrue="1" operator="equal">
      <formula>"PARTIAL"</formula>
    </cfRule>
    <cfRule type="cellIs" dxfId="1939" priority="1069" stopIfTrue="1" operator="equal">
      <formula>"NO"</formula>
    </cfRule>
  </conditionalFormatting>
  <conditionalFormatting sqref="E44:E56 E58:E63 E13:E42">
    <cfRule type="containsText" dxfId="1938" priority="1063" operator="containsText" text="No">
      <formula>NOT(ISERROR(SEARCH("No",E13)))</formula>
    </cfRule>
    <cfRule type="cellIs" dxfId="1937" priority="1064" stopIfTrue="1" operator="equal">
      <formula>"Yes"</formula>
    </cfRule>
    <cfRule type="expression" dxfId="1936" priority="1065" stopIfTrue="1">
      <formula>NOT(ISERROR(SEARCH("n/a",E13)))</formula>
    </cfRule>
    <cfRule type="expression" dxfId="1935" priority="1066" stopIfTrue="1">
      <formula>NOT(ISERROR(SEARCH("partial",E13)))</formula>
    </cfRule>
  </conditionalFormatting>
  <conditionalFormatting sqref="E44:E56 E58:E63 E13:E42">
    <cfRule type="containsText" dxfId="1934" priority="1062" operator="containsText" text="No">
      <formula>NOT(ISERROR(SEARCH("No",E13)))</formula>
    </cfRule>
  </conditionalFormatting>
  <conditionalFormatting sqref="E44:E56 E58:E63 E13:E42">
    <cfRule type="containsText" dxfId="1933" priority="1060" operator="containsText" text="No">
      <formula>NOT(ISERROR(SEARCH("No",E13)))</formula>
    </cfRule>
    <cfRule type="containsText" dxfId="1932" priority="1061" operator="containsText" text="No">
      <formula>NOT(ISERROR(SEARCH("No",E13)))</formula>
    </cfRule>
  </conditionalFormatting>
  <conditionalFormatting sqref="F44:G56 F58:G63 F13:G42">
    <cfRule type="cellIs" dxfId="1931" priority="1059" operator="equal">
      <formula>1</formula>
    </cfRule>
  </conditionalFormatting>
  <conditionalFormatting sqref="E44:E56 E58:E63 E13:E42">
    <cfRule type="containsText" dxfId="1930" priority="1055" operator="containsText" text="No">
      <formula>NOT(ISERROR(SEARCH("No",E13)))</formula>
    </cfRule>
    <cfRule type="cellIs" dxfId="1929" priority="1056" stopIfTrue="1" operator="equal">
      <formula>"Yes"</formula>
    </cfRule>
    <cfRule type="expression" dxfId="1928" priority="1057" stopIfTrue="1">
      <formula>NOT(ISERROR(SEARCH("n/a",E13)))</formula>
    </cfRule>
    <cfRule type="expression" dxfId="1927" priority="1058" stopIfTrue="1">
      <formula>NOT(ISERROR(SEARCH("partial",E13)))</formula>
    </cfRule>
  </conditionalFormatting>
  <conditionalFormatting sqref="F44:F56 F58:F63 F13:F42">
    <cfRule type="cellIs" dxfId="1926" priority="1051" operator="equal">
      <formula>1</formula>
    </cfRule>
    <cfRule type="cellIs" dxfId="1925" priority="1052" stopIfTrue="1" operator="equal">
      <formula>3</formula>
    </cfRule>
    <cfRule type="cellIs" dxfId="1924" priority="1053" stopIfTrue="1" operator="equal">
      <formula>2</formula>
    </cfRule>
    <cfRule type="cellIs" dxfId="1923" priority="1054" stopIfTrue="1" operator="equal">
      <formula>1</formula>
    </cfRule>
  </conditionalFormatting>
  <conditionalFormatting sqref="E44:E56 E58:E63 E13:E42">
    <cfRule type="containsText" dxfId="1922" priority="1047" operator="containsText" text="N/A">
      <formula>NOT(ISERROR(SEARCH("N/A",E13)))</formula>
    </cfRule>
    <cfRule type="containsText" dxfId="1921" priority="1048" operator="containsText" text="No">
      <formula>NOT(ISERROR(SEARCH("No",E13)))</formula>
    </cfRule>
    <cfRule type="containsText" dxfId="1920" priority="1049" operator="containsText" text="Partial">
      <formula>NOT(ISERROR(SEARCH("Partial",E13)))</formula>
    </cfRule>
    <cfRule type="containsText" dxfId="1919" priority="1050" operator="containsText" text="Yes">
      <formula>NOT(ISERROR(SEARCH("Yes",E13)))</formula>
    </cfRule>
  </conditionalFormatting>
  <conditionalFormatting sqref="F44:F56 F58:F63 F13:F42">
    <cfRule type="cellIs" dxfId="1918" priority="1034" operator="equal">
      <formula>1</formula>
    </cfRule>
    <cfRule type="cellIs" dxfId="1917" priority="1035" operator="equal">
      <formula>1</formula>
    </cfRule>
    <cfRule type="containsText" dxfId="1916" priority="1036" operator="containsText" text="N/A">
      <formula>NOT(ISERROR(SEARCH("N/A",F13)))</formula>
    </cfRule>
    <cfRule type="cellIs" dxfId="1915" priority="1037" operator="equal">
      <formula>1</formula>
    </cfRule>
    <cfRule type="cellIs" dxfId="1914" priority="1038" operator="equal">
      <formula>1</formula>
    </cfRule>
    <cfRule type="cellIs" dxfId="1913" priority="1039" operator="equal">
      <formula>2</formula>
    </cfRule>
    <cfRule type="cellIs" dxfId="1912" priority="1040" operator="equal">
      <formula>2</formula>
    </cfRule>
    <cfRule type="cellIs" dxfId="1911" priority="1041" operator="equal">
      <formula>2</formula>
    </cfRule>
    <cfRule type="cellIs" dxfId="1910" priority="1042" operator="equal">
      <formula>3</formula>
    </cfRule>
    <cfRule type="containsBlanks" dxfId="1909" priority="1043">
      <formula>LEN(TRIM(F13))=0</formula>
    </cfRule>
    <cfRule type="cellIs" dxfId="1908" priority="1044" stopIfTrue="1" operator="equal">
      <formula>3</formula>
    </cfRule>
    <cfRule type="cellIs" dxfId="1907" priority="1045" stopIfTrue="1" operator="equal">
      <formula>2</formula>
    </cfRule>
    <cfRule type="cellIs" dxfId="1906" priority="1046" stopIfTrue="1" operator="equal">
      <formula>1</formula>
    </cfRule>
  </conditionalFormatting>
  <conditionalFormatting sqref="E44:E56 E58:E63 E13:E42">
    <cfRule type="containsText" dxfId="1905" priority="1031" operator="containsText" text="N/A">
      <formula>NOT(ISERROR(SEARCH("N/A",E13)))</formula>
    </cfRule>
    <cfRule type="containsBlanks" dxfId="1904" priority="1032">
      <formula>LEN(TRIM(E13))=0</formula>
    </cfRule>
    <cfRule type="containsText" dxfId="1903" priority="1033" operator="containsText" text="&quot; &quot;">
      <formula>NOT(ISERROR(SEARCH(""" """,E13)))</formula>
    </cfRule>
  </conditionalFormatting>
  <conditionalFormatting sqref="F44:F56 F58:F63 F13:F42">
    <cfRule type="containsText" dxfId="1902" priority="1020" operator="containsText" text="N/A">
      <formula>NOT(ISERROR(SEARCH("N/A",F13)))</formula>
    </cfRule>
    <cfRule type="cellIs" dxfId="1901" priority="1021" operator="equal">
      <formula>1</formula>
    </cfRule>
    <cfRule type="cellIs" dxfId="1900" priority="1022" operator="equal">
      <formula>1</formula>
    </cfRule>
    <cfRule type="cellIs" dxfId="1899" priority="1023" operator="equal">
      <formula>2</formula>
    </cfRule>
    <cfRule type="cellIs" dxfId="1898" priority="1024" operator="equal">
      <formula>2</formula>
    </cfRule>
    <cfRule type="cellIs" dxfId="1897" priority="1025" operator="equal">
      <formula>2</formula>
    </cfRule>
    <cfRule type="cellIs" dxfId="1896" priority="1026" operator="equal">
      <formula>3</formula>
    </cfRule>
    <cfRule type="containsBlanks" dxfId="1895" priority="1027">
      <formula>LEN(TRIM(F13))=0</formula>
    </cfRule>
    <cfRule type="cellIs" dxfId="1894" priority="1028" stopIfTrue="1" operator="equal">
      <formula>3</formula>
    </cfRule>
    <cfRule type="cellIs" dxfId="1893" priority="1029" stopIfTrue="1" operator="equal">
      <formula>2</formula>
    </cfRule>
    <cfRule type="cellIs" dxfId="1892" priority="1030" stopIfTrue="1" operator="equal">
      <formula>1</formula>
    </cfRule>
  </conditionalFormatting>
  <conditionalFormatting sqref="G44:G56 G13:G15 G17 G24:G42">
    <cfRule type="expression" dxfId="1891" priority="1019">
      <formula>(ISBLANK($G13))*($F13=2)</formula>
    </cfRule>
  </conditionalFormatting>
  <conditionalFormatting sqref="G58:G63">
    <cfRule type="expression" dxfId="1890" priority="588">
      <formula>(ISBLANK($G58))*($F58=2)</formula>
    </cfRule>
  </conditionalFormatting>
  <conditionalFormatting sqref="G18:G23">
    <cfRule type="expression" dxfId="1889" priority="531">
      <formula>(ISBLANK($G18))*($F18=2)</formula>
    </cfRule>
  </conditionalFormatting>
  <conditionalFormatting sqref="G16">
    <cfRule type="expression" dxfId="1888" priority="474">
      <formula>(ISBLANK($G16))*($F16=2)</formula>
    </cfRule>
  </conditionalFormatting>
  <dataValidations xWindow="393" yWindow="540" count="1">
    <dataValidation type="list" allowBlank="1" showInputMessage="1" showErrorMessage="1" promptTitle="Select from the list" prompt="Please elaborate if 'PARTIAL'." sqref="E44:E56 E13:E42 E58:E63">
      <formula1>Response</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FF00"/>
    <pageSetUpPr fitToPage="1"/>
  </sheetPr>
  <dimension ref="A1:O237"/>
  <sheetViews>
    <sheetView topLeftCell="A3" zoomScale="80" zoomScaleNormal="80" zoomScaleSheetLayoutView="85" workbookViewId="0">
      <pane xSplit="4" ySplit="9" topLeftCell="E33" activePane="bottomRight" state="frozen"/>
      <selection activeCell="A3" sqref="A3"/>
      <selection pane="topRight" activeCell="E3" sqref="E3"/>
      <selection pane="bottomLeft" activeCell="A12" sqref="A12"/>
      <selection pane="bottomRight" activeCell="G37" sqref="G37"/>
    </sheetView>
  </sheetViews>
  <sheetFormatPr defaultRowHeight="15" x14ac:dyDescent="0.25"/>
  <cols>
    <col min="1" max="1" width="3.7109375" style="13" customWidth="1"/>
    <col min="2" max="2" width="5.28515625" style="172" customWidth="1"/>
    <col min="3" max="3" width="15.28515625" style="13" customWidth="1"/>
    <col min="4" max="4" width="35.7109375" style="13" customWidth="1"/>
    <col min="5" max="5" width="11.85546875" style="13" customWidth="1"/>
    <col min="6" max="6" width="10.7109375" style="13" customWidth="1"/>
    <col min="7" max="7" width="25.140625" style="13" customWidth="1"/>
    <col min="8" max="8" width="23.42578125" style="13" customWidth="1"/>
    <col min="9" max="9" width="34.5703125" style="13" customWidth="1"/>
    <col min="10" max="10" width="3.7109375" style="13" customWidth="1"/>
    <col min="11" max="11" width="9.140625" style="183" hidden="1" customWidth="1"/>
    <col min="12" max="12" width="4.85546875" style="13" customWidth="1"/>
    <col min="13" max="13" width="16.7109375" style="13" customWidth="1"/>
    <col min="14" max="14" width="14" style="13" customWidth="1"/>
    <col min="15" max="15" width="29" style="13" customWidth="1"/>
    <col min="16" max="16384" width="9.140625" style="13"/>
  </cols>
  <sheetData>
    <row r="1" spans="1:15" s="69" customFormat="1" ht="15.75" hidden="1" thickBot="1" x14ac:dyDescent="0.3">
      <c r="A1" s="95"/>
      <c r="B1" s="173"/>
      <c r="C1" s="100"/>
      <c r="D1" s="100"/>
      <c r="E1" s="100"/>
      <c r="F1" s="100"/>
      <c r="G1" s="100"/>
      <c r="H1" s="100"/>
      <c r="I1" s="100"/>
      <c r="J1" s="101"/>
      <c r="K1" s="183"/>
      <c r="L1" s="393"/>
    </row>
    <row r="2" spans="1:15" s="69" customFormat="1" ht="15.75" hidden="1" customHeight="1" thickBot="1" x14ac:dyDescent="0.3">
      <c r="A2" s="90"/>
      <c r="B2" s="885" t="s">
        <v>1475</v>
      </c>
      <c r="C2" s="886"/>
      <c r="D2" s="886"/>
      <c r="E2" s="886"/>
      <c r="F2" s="886"/>
      <c r="G2" s="886"/>
      <c r="H2" s="886"/>
      <c r="I2" s="887"/>
      <c r="J2" s="93"/>
      <c r="K2" s="183"/>
      <c r="L2" s="393"/>
    </row>
    <row r="3" spans="1:15" s="69" customFormat="1" ht="15" customHeight="1" thickBot="1" x14ac:dyDescent="0.3">
      <c r="A3" s="90"/>
      <c r="B3" s="888" t="s">
        <v>1986</v>
      </c>
      <c r="C3" s="889"/>
      <c r="D3" s="889"/>
      <c r="E3" s="889"/>
      <c r="F3" s="889"/>
      <c r="G3" s="889"/>
      <c r="H3" s="889"/>
      <c r="I3" s="890"/>
      <c r="J3" s="93"/>
      <c r="K3" s="183"/>
      <c r="L3" s="392"/>
    </row>
    <row r="4" spans="1:15" s="69" customFormat="1" ht="19.5" thickBot="1" x14ac:dyDescent="0.35">
      <c r="A4" s="90"/>
      <c r="B4" s="174"/>
      <c r="C4" s="91"/>
      <c r="D4" s="91"/>
      <c r="E4" s="92"/>
      <c r="F4" s="91"/>
      <c r="G4" s="91"/>
      <c r="H4" s="91"/>
      <c r="I4" s="91"/>
      <c r="J4" s="93"/>
      <c r="K4" s="183"/>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174"/>
      <c r="C7" s="91"/>
      <c r="D7" s="91"/>
      <c r="E7" s="91"/>
      <c r="F7" s="91"/>
      <c r="G7" s="91"/>
      <c r="H7" s="91"/>
      <c r="I7" s="91"/>
      <c r="J7" s="93"/>
      <c r="K7" s="183"/>
    </row>
    <row r="8" spans="1:15" s="69" customFormat="1" ht="15" customHeight="1" x14ac:dyDescent="0.25">
      <c r="A8" s="90"/>
      <c r="B8" s="874"/>
      <c r="C8" s="875"/>
      <c r="D8" s="926">
        <f>D139</f>
        <v>2.8382352941176472</v>
      </c>
      <c r="E8" s="91"/>
      <c r="F8" s="874"/>
      <c r="G8" s="875"/>
      <c r="H8" s="924">
        <f>D142</f>
        <v>0</v>
      </c>
      <c r="I8" s="91"/>
      <c r="J8" s="93"/>
      <c r="K8" s="183"/>
    </row>
    <row r="9" spans="1:15" s="69" customFormat="1" ht="17.25" customHeight="1" thickBot="1" x14ac:dyDescent="0.3">
      <c r="A9" s="90"/>
      <c r="B9" s="876"/>
      <c r="C9" s="877"/>
      <c r="D9" s="927"/>
      <c r="E9" s="91"/>
      <c r="F9" s="876"/>
      <c r="G9" s="877"/>
      <c r="H9" s="925"/>
      <c r="I9" s="94" t="s">
        <v>1477</v>
      </c>
      <c r="J9" s="93"/>
      <c r="K9" s="183"/>
    </row>
    <row r="10" spans="1:15" s="69" customFormat="1" ht="18.75" x14ac:dyDescent="0.3">
      <c r="A10" s="90"/>
      <c r="B10" s="174"/>
      <c r="C10" s="92"/>
      <c r="D10" s="91"/>
      <c r="E10" s="91"/>
      <c r="F10" s="91"/>
      <c r="G10" s="91"/>
      <c r="H10" s="91"/>
      <c r="I10" s="91"/>
      <c r="J10" s="93"/>
      <c r="K10" s="183"/>
      <c r="M10" s="884" t="s">
        <v>4876</v>
      </c>
      <c r="N10" s="884"/>
      <c r="O10" s="884"/>
    </row>
    <row r="11" spans="1:15" s="69" customFormat="1" ht="40.5" customHeight="1" x14ac:dyDescent="0.25">
      <c r="A11" s="90"/>
      <c r="B11" s="397" t="s">
        <v>1482</v>
      </c>
      <c r="C11" s="397" t="s">
        <v>1483</v>
      </c>
      <c r="D11" s="398" t="s">
        <v>1256</v>
      </c>
      <c r="E11" s="398" t="s">
        <v>464</v>
      </c>
      <c r="F11" s="398" t="s">
        <v>1476</v>
      </c>
      <c r="G11" s="399" t="s">
        <v>1478</v>
      </c>
      <c r="H11" s="398" t="s">
        <v>1257</v>
      </c>
      <c r="I11" s="398" t="s">
        <v>1258</v>
      </c>
      <c r="J11" s="93"/>
      <c r="K11" s="183"/>
      <c r="M11" s="494" t="s">
        <v>4877</v>
      </c>
      <c r="N11" s="494" t="s">
        <v>4878</v>
      </c>
      <c r="O11" s="494" t="s">
        <v>4879</v>
      </c>
    </row>
    <row r="12" spans="1:15" s="175" customFormat="1" ht="23.1" customHeight="1" x14ac:dyDescent="0.25">
      <c r="A12" s="179"/>
      <c r="B12" s="457" t="s">
        <v>422</v>
      </c>
      <c r="C12" s="458"/>
      <c r="D12" s="458"/>
      <c r="E12" s="458"/>
      <c r="F12" s="458"/>
      <c r="G12" s="458"/>
      <c r="H12" s="458"/>
      <c r="I12" s="459"/>
      <c r="J12" s="182"/>
      <c r="K12" s="184"/>
    </row>
    <row r="13" spans="1:15" ht="75" x14ac:dyDescent="0.25">
      <c r="A13" s="125"/>
      <c r="B13" s="55">
        <v>1</v>
      </c>
      <c r="C13" s="37" t="s">
        <v>138</v>
      </c>
      <c r="D13" s="16" t="s">
        <v>2806</v>
      </c>
      <c r="E13" s="112" t="s">
        <v>30</v>
      </c>
      <c r="F13" s="762">
        <f>IF(E13="yes",3,IF(E13="Partial",2,IF(E13="No",1,IF(E13="N/A","",IF(E13="","")))))</f>
        <v>2</v>
      </c>
      <c r="G13" s="89" t="s">
        <v>5156</v>
      </c>
      <c r="H13" s="16" t="s">
        <v>4741</v>
      </c>
      <c r="I13" s="16" t="s">
        <v>1524</v>
      </c>
      <c r="J13" s="127"/>
      <c r="K13" s="183">
        <f>IF(E13="",1,0)</f>
        <v>0</v>
      </c>
      <c r="L13" s="400"/>
      <c r="M13" s="505"/>
      <c r="N13" s="505"/>
      <c r="O13" s="505"/>
    </row>
    <row r="14" spans="1:15" ht="180" x14ac:dyDescent="0.25">
      <c r="A14" s="125"/>
      <c r="B14" s="55">
        <v>2</v>
      </c>
      <c r="C14" s="26" t="s">
        <v>2369</v>
      </c>
      <c r="D14" s="802" t="s">
        <v>3769</v>
      </c>
      <c r="E14" s="112" t="s">
        <v>29</v>
      </c>
      <c r="F14" s="762">
        <f>IF(E14="yes",3,IF(E14="Partial",2,IF(E14="No",1,IF(E14="N/A","",IF(E14="","")))))</f>
        <v>3</v>
      </c>
      <c r="G14" s="89"/>
      <c r="H14" s="26" t="s">
        <v>3696</v>
      </c>
      <c r="I14" s="26" t="s">
        <v>1525</v>
      </c>
      <c r="J14" s="127"/>
      <c r="K14" s="183">
        <f>IF(E14="",1,0)</f>
        <v>0</v>
      </c>
      <c r="L14" s="400"/>
      <c r="M14" s="505"/>
      <c r="N14" s="505"/>
      <c r="O14" s="505"/>
    </row>
    <row r="15" spans="1:15" ht="75" x14ac:dyDescent="0.25">
      <c r="A15" s="125"/>
      <c r="B15" s="55">
        <v>3</v>
      </c>
      <c r="C15" s="26"/>
      <c r="D15" s="803" t="s">
        <v>5003</v>
      </c>
      <c r="E15" s="112" t="s">
        <v>29</v>
      </c>
      <c r="F15" s="762">
        <f>IF(E15="yes",3,IF(E15="Partial",2,IF(E15="No",1,IF(E15="N/A","",IF(E15="","")))))</f>
        <v>3</v>
      </c>
      <c r="G15" s="89"/>
      <c r="H15" s="56" t="s">
        <v>1522</v>
      </c>
      <c r="I15" s="56" t="s">
        <v>1526</v>
      </c>
      <c r="J15" s="127"/>
      <c r="K15" s="183">
        <f>IF(E15="",1,0)</f>
        <v>0</v>
      </c>
      <c r="L15" s="400"/>
      <c r="M15" s="505"/>
      <c r="N15" s="505"/>
      <c r="O15" s="505"/>
    </row>
    <row r="16" spans="1:15" s="175" customFormat="1" ht="23.1" customHeight="1" x14ac:dyDescent="0.25">
      <c r="A16" s="179"/>
      <c r="B16" s="457" t="s">
        <v>4651</v>
      </c>
      <c r="C16" s="458"/>
      <c r="D16" s="458"/>
      <c r="E16" s="458"/>
      <c r="F16" s="463"/>
      <c r="G16" s="458"/>
      <c r="H16" s="458"/>
      <c r="I16" s="459"/>
      <c r="J16" s="182"/>
      <c r="K16" s="183"/>
      <c r="L16" s="448"/>
      <c r="M16" s="509"/>
      <c r="N16" s="509"/>
      <c r="O16" s="509"/>
    </row>
    <row r="17" spans="1:15" ht="90" x14ac:dyDescent="0.25">
      <c r="A17" s="125"/>
      <c r="B17" s="55">
        <v>4</v>
      </c>
      <c r="C17" s="341"/>
      <c r="D17" s="176" t="s">
        <v>3033</v>
      </c>
      <c r="E17" s="112" t="s">
        <v>29</v>
      </c>
      <c r="F17" s="762">
        <f>IF(E17="yes",3,IF(E17="Partial",2,IF(E17="No",1,IF(E17="N/A","",IF(E17="","")))))</f>
        <v>3</v>
      </c>
      <c r="G17" s="89"/>
      <c r="H17" s="176" t="s">
        <v>1530</v>
      </c>
      <c r="I17" s="176" t="s">
        <v>1528</v>
      </c>
      <c r="J17" s="127"/>
      <c r="K17" s="183">
        <f t="shared" ref="K17:K26" si="0">IF(E17="",1,0)</f>
        <v>0</v>
      </c>
      <c r="L17" s="400"/>
      <c r="M17" s="505"/>
      <c r="N17" s="505"/>
      <c r="O17" s="505"/>
    </row>
    <row r="18" spans="1:15" ht="45" x14ac:dyDescent="0.25">
      <c r="A18" s="125"/>
      <c r="B18" s="55">
        <v>5</v>
      </c>
      <c r="C18" s="342"/>
      <c r="D18" s="16" t="s">
        <v>1527</v>
      </c>
      <c r="E18" s="112" t="s">
        <v>29</v>
      </c>
      <c r="F18" s="762">
        <f>IF(E18="yes",3,IF(E18="Partial",2,IF(E18="No",1,IF(E18="N/A","",IF(E18="","")))))</f>
        <v>3</v>
      </c>
      <c r="G18" s="89"/>
      <c r="H18" s="16" t="s">
        <v>1531</v>
      </c>
      <c r="I18" s="16" t="s">
        <v>1529</v>
      </c>
      <c r="J18" s="127"/>
      <c r="K18" s="183">
        <f t="shared" si="0"/>
        <v>0</v>
      </c>
      <c r="L18" s="400"/>
      <c r="M18" s="505"/>
      <c r="N18" s="505"/>
      <c r="O18" s="505"/>
    </row>
    <row r="19" spans="1:15" ht="69.75" customHeight="1" x14ac:dyDescent="0.25">
      <c r="A19" s="125"/>
      <c r="B19" s="55">
        <v>6</v>
      </c>
      <c r="C19" s="343"/>
      <c r="D19" s="16" t="s">
        <v>2051</v>
      </c>
      <c r="E19" s="112" t="s">
        <v>29</v>
      </c>
      <c r="F19" s="762">
        <f t="shared" ref="F19:F26" si="1">IF(E19="yes",3,IF(E19="Partial",2,IF(E19="No",1,IF(E19="N/A","",IF(E19="","")))))</f>
        <v>3</v>
      </c>
      <c r="G19" s="89"/>
      <c r="H19" s="16" t="s">
        <v>4742</v>
      </c>
      <c r="I19" s="16" t="s">
        <v>3697</v>
      </c>
      <c r="J19" s="127"/>
      <c r="K19" s="183">
        <f t="shared" si="0"/>
        <v>0</v>
      </c>
      <c r="L19" s="400"/>
      <c r="M19" s="505"/>
      <c r="N19" s="505"/>
      <c r="O19" s="505"/>
    </row>
    <row r="20" spans="1:15" ht="258" customHeight="1" x14ac:dyDescent="0.25">
      <c r="A20" s="125"/>
      <c r="B20" s="55">
        <v>7</v>
      </c>
      <c r="C20" s="39"/>
      <c r="D20" s="16" t="s">
        <v>3097</v>
      </c>
      <c r="E20" s="112" t="s">
        <v>29</v>
      </c>
      <c r="F20" s="762">
        <f t="shared" si="1"/>
        <v>3</v>
      </c>
      <c r="G20" s="89"/>
      <c r="H20" s="16" t="s">
        <v>1532</v>
      </c>
      <c r="I20" s="16" t="s">
        <v>2975</v>
      </c>
      <c r="J20" s="127"/>
      <c r="K20" s="183">
        <f t="shared" si="0"/>
        <v>0</v>
      </c>
      <c r="L20" s="400"/>
      <c r="M20" s="505"/>
      <c r="N20" s="505"/>
      <c r="O20" s="505"/>
    </row>
    <row r="21" spans="1:15" ht="90" x14ac:dyDescent="0.25">
      <c r="A21" s="125"/>
      <c r="B21" s="55">
        <v>8</v>
      </c>
      <c r="C21" s="38" t="s">
        <v>3698</v>
      </c>
      <c r="D21" s="38" t="s">
        <v>4472</v>
      </c>
      <c r="E21" s="112" t="s">
        <v>29</v>
      </c>
      <c r="F21" s="762">
        <f t="shared" si="1"/>
        <v>3</v>
      </c>
      <c r="G21" s="89"/>
      <c r="H21" s="26" t="s">
        <v>1523</v>
      </c>
      <c r="I21" s="56" t="s">
        <v>2971</v>
      </c>
      <c r="J21" s="127"/>
      <c r="K21" s="183">
        <f t="shared" si="0"/>
        <v>0</v>
      </c>
      <c r="L21" s="449"/>
      <c r="M21" s="505"/>
      <c r="N21" s="505"/>
      <c r="O21" s="505"/>
    </row>
    <row r="22" spans="1:15" ht="45" x14ac:dyDescent="0.25">
      <c r="A22" s="125"/>
      <c r="B22" s="55">
        <v>9</v>
      </c>
      <c r="C22" s="38" t="s">
        <v>2973</v>
      </c>
      <c r="D22" s="38" t="s">
        <v>2972</v>
      </c>
      <c r="E22" s="112" t="s">
        <v>29</v>
      </c>
      <c r="F22" s="762">
        <f>IF(E22="yes",3,IF(E22="Partial",2,IF(E22="No",1,IF(E22="N/A","",IF(E22="","")))))</f>
        <v>3</v>
      </c>
      <c r="G22" s="89"/>
      <c r="H22" s="26" t="s">
        <v>1533</v>
      </c>
      <c r="I22" s="18" t="s">
        <v>2974</v>
      </c>
      <c r="J22" s="127"/>
      <c r="K22" s="183">
        <f t="shared" si="0"/>
        <v>0</v>
      </c>
      <c r="L22" s="400"/>
      <c r="M22" s="505"/>
      <c r="N22" s="505"/>
      <c r="O22" s="505"/>
    </row>
    <row r="23" spans="1:15" ht="120" x14ac:dyDescent="0.25">
      <c r="A23" s="125"/>
      <c r="B23" s="55">
        <v>10</v>
      </c>
      <c r="C23" s="38" t="s">
        <v>44</v>
      </c>
      <c r="D23" s="38" t="s">
        <v>1540</v>
      </c>
      <c r="E23" s="112" t="s">
        <v>29</v>
      </c>
      <c r="F23" s="762">
        <f>IF(E23="yes",3,IF(E23="Partial",2,IF(E23="No",1,IF(E23="N/A","",IF(E23="","")))))</f>
        <v>3</v>
      </c>
      <c r="G23" s="89"/>
      <c r="H23" s="18" t="s">
        <v>1535</v>
      </c>
      <c r="I23" s="26" t="s">
        <v>1534</v>
      </c>
      <c r="J23" s="127"/>
      <c r="K23" s="183">
        <f t="shared" si="0"/>
        <v>0</v>
      </c>
      <c r="L23" s="400"/>
      <c r="M23" s="505"/>
      <c r="N23" s="505"/>
      <c r="O23" s="505"/>
    </row>
    <row r="24" spans="1:15" ht="93.75" customHeight="1" x14ac:dyDescent="0.25">
      <c r="A24" s="125"/>
      <c r="B24" s="55">
        <v>11</v>
      </c>
      <c r="C24" s="38"/>
      <c r="D24" s="38" t="s">
        <v>3699</v>
      </c>
      <c r="E24" s="112" t="s">
        <v>30</v>
      </c>
      <c r="F24" s="762">
        <f>IF(E24="yes",3,IF(E24="Partial",2,IF(E24="No",1,IF(E24="N/A","",IF(E24="","")))))</f>
        <v>2</v>
      </c>
      <c r="G24" s="89" t="s">
        <v>5157</v>
      </c>
      <c r="H24" s="26" t="s">
        <v>1536</v>
      </c>
      <c r="I24" s="26" t="s">
        <v>3700</v>
      </c>
      <c r="J24" s="127"/>
      <c r="K24" s="183">
        <f t="shared" si="0"/>
        <v>0</v>
      </c>
      <c r="L24" s="400"/>
      <c r="M24" s="505"/>
      <c r="N24" s="505"/>
      <c r="O24" s="505"/>
    </row>
    <row r="25" spans="1:15" ht="120" x14ac:dyDescent="0.25">
      <c r="A25" s="125"/>
      <c r="B25" s="55">
        <v>12</v>
      </c>
      <c r="C25" s="38"/>
      <c r="D25" s="38" t="s">
        <v>3701</v>
      </c>
      <c r="E25" s="112" t="s">
        <v>30</v>
      </c>
      <c r="F25" s="762">
        <f t="shared" si="1"/>
        <v>2</v>
      </c>
      <c r="G25" s="89" t="s">
        <v>5158</v>
      </c>
      <c r="H25" s="26" t="s">
        <v>1537</v>
      </c>
      <c r="I25" s="18" t="s">
        <v>4203</v>
      </c>
      <c r="J25" s="127"/>
      <c r="K25" s="183">
        <f t="shared" si="0"/>
        <v>0</v>
      </c>
      <c r="L25" s="400"/>
      <c r="M25" s="505"/>
      <c r="N25" s="505"/>
      <c r="O25" s="505"/>
    </row>
    <row r="26" spans="1:15" ht="75" x14ac:dyDescent="0.25">
      <c r="A26" s="125"/>
      <c r="B26" s="55">
        <v>13</v>
      </c>
      <c r="C26" s="38"/>
      <c r="D26" s="38" t="s">
        <v>1541</v>
      </c>
      <c r="E26" s="112" t="s">
        <v>29</v>
      </c>
      <c r="F26" s="762">
        <f t="shared" si="1"/>
        <v>3</v>
      </c>
      <c r="G26" s="89"/>
      <c r="H26" s="26" t="s">
        <v>1538</v>
      </c>
      <c r="I26" s="26" t="s">
        <v>1539</v>
      </c>
      <c r="J26" s="127"/>
      <c r="K26" s="183">
        <f t="shared" si="0"/>
        <v>0</v>
      </c>
      <c r="L26" s="400"/>
      <c r="M26" s="505"/>
      <c r="N26" s="505"/>
      <c r="O26" s="505"/>
    </row>
    <row r="27" spans="1:15" s="175" customFormat="1" ht="23.1" customHeight="1" x14ac:dyDescent="0.25">
      <c r="A27" s="179"/>
      <c r="B27" s="457" t="s">
        <v>423</v>
      </c>
      <c r="C27" s="458"/>
      <c r="D27" s="458"/>
      <c r="E27" s="458"/>
      <c r="F27" s="463"/>
      <c r="G27" s="458"/>
      <c r="H27" s="458"/>
      <c r="I27" s="459"/>
      <c r="J27" s="182"/>
      <c r="K27" s="183"/>
      <c r="L27" s="448"/>
      <c r="M27" s="509"/>
      <c r="N27" s="509"/>
      <c r="O27" s="509"/>
    </row>
    <row r="28" spans="1:15" ht="90" x14ac:dyDescent="0.25">
      <c r="A28" s="125"/>
      <c r="B28" s="55">
        <v>14</v>
      </c>
      <c r="C28" s="38" t="s">
        <v>2340</v>
      </c>
      <c r="D28" s="176" t="s">
        <v>2807</v>
      </c>
      <c r="E28" s="112" t="s">
        <v>29</v>
      </c>
      <c r="F28" s="762">
        <f t="shared" ref="F28:F35" si="2">IF(E28="yes",3,IF(E28="Partial",2,IF(E28="No",1,IF(E28="N/A","",IF(E28="","")))))</f>
        <v>3</v>
      </c>
      <c r="G28" s="89"/>
      <c r="H28" s="176" t="s">
        <v>1547</v>
      </c>
      <c r="I28" s="176" t="s">
        <v>3702</v>
      </c>
      <c r="J28" s="127"/>
      <c r="K28" s="183">
        <f t="shared" ref="K28:K48" si="3">IF(E28="",1,0)</f>
        <v>0</v>
      </c>
      <c r="L28" s="400"/>
      <c r="M28" s="505"/>
      <c r="N28" s="505"/>
      <c r="O28" s="505"/>
    </row>
    <row r="29" spans="1:15" ht="140.25" customHeight="1" x14ac:dyDescent="0.25">
      <c r="A29" s="125"/>
      <c r="B29" s="55">
        <v>15</v>
      </c>
      <c r="C29" s="38"/>
      <c r="D29" s="16" t="s">
        <v>3703</v>
      </c>
      <c r="E29" s="112" t="s">
        <v>29</v>
      </c>
      <c r="F29" s="762">
        <f t="shared" si="2"/>
        <v>3</v>
      </c>
      <c r="G29" s="89"/>
      <c r="H29" s="16" t="s">
        <v>1549</v>
      </c>
      <c r="I29" s="16" t="s">
        <v>1548</v>
      </c>
      <c r="J29" s="127"/>
      <c r="K29" s="183">
        <f t="shared" si="3"/>
        <v>0</v>
      </c>
      <c r="L29" s="450"/>
      <c r="M29" s="505"/>
      <c r="N29" s="505"/>
      <c r="O29" s="505"/>
    </row>
    <row r="30" spans="1:15" ht="77.25" customHeight="1" x14ac:dyDescent="0.25">
      <c r="A30" s="125"/>
      <c r="B30" s="55">
        <v>16</v>
      </c>
      <c r="C30" s="38"/>
      <c r="D30" s="16" t="s">
        <v>3704</v>
      </c>
      <c r="E30" s="112" t="s">
        <v>29</v>
      </c>
      <c r="F30" s="762">
        <f t="shared" si="2"/>
        <v>3</v>
      </c>
      <c r="G30" s="89"/>
      <c r="H30" s="16" t="s">
        <v>4165</v>
      </c>
      <c r="I30" s="16" t="s">
        <v>4164</v>
      </c>
      <c r="J30" s="127"/>
      <c r="K30" s="183">
        <f t="shared" si="3"/>
        <v>0</v>
      </c>
      <c r="L30" s="450"/>
      <c r="M30" s="505"/>
      <c r="N30" s="505"/>
      <c r="O30" s="505"/>
    </row>
    <row r="31" spans="1:15" ht="58.5" customHeight="1" x14ac:dyDescent="0.25">
      <c r="A31" s="125"/>
      <c r="B31" s="55">
        <v>17</v>
      </c>
      <c r="C31" s="38"/>
      <c r="D31" s="16" t="s">
        <v>3705</v>
      </c>
      <c r="E31" s="112" t="s">
        <v>29</v>
      </c>
      <c r="F31" s="762">
        <f t="shared" si="2"/>
        <v>3</v>
      </c>
      <c r="G31" s="89"/>
      <c r="H31" s="16" t="s">
        <v>4162</v>
      </c>
      <c r="I31" s="16" t="s">
        <v>4163</v>
      </c>
      <c r="J31" s="127"/>
      <c r="K31" s="183">
        <f t="shared" si="3"/>
        <v>0</v>
      </c>
      <c r="L31" s="450"/>
      <c r="M31" s="505"/>
      <c r="N31" s="505"/>
      <c r="O31" s="505"/>
    </row>
    <row r="32" spans="1:15" ht="90" x14ac:dyDescent="0.25">
      <c r="A32" s="125"/>
      <c r="B32" s="55">
        <v>18</v>
      </c>
      <c r="C32" s="38" t="s">
        <v>3065</v>
      </c>
      <c r="D32" s="16" t="s">
        <v>1542</v>
      </c>
      <c r="E32" s="112" t="s">
        <v>29</v>
      </c>
      <c r="F32" s="762">
        <f t="shared" si="2"/>
        <v>3</v>
      </c>
      <c r="G32" s="89"/>
      <c r="H32" s="16" t="s">
        <v>1546</v>
      </c>
      <c r="I32" s="16" t="s">
        <v>1545</v>
      </c>
      <c r="J32" s="127"/>
      <c r="K32" s="183">
        <f t="shared" si="3"/>
        <v>0</v>
      </c>
      <c r="L32" s="400"/>
      <c r="M32" s="505"/>
      <c r="N32" s="505"/>
      <c r="O32" s="505"/>
    </row>
    <row r="33" spans="1:15" ht="165" x14ac:dyDescent="0.25">
      <c r="A33" s="125"/>
      <c r="B33" s="55">
        <v>19</v>
      </c>
      <c r="C33" s="38"/>
      <c r="D33" s="16" t="s">
        <v>1543</v>
      </c>
      <c r="E33" s="112" t="s">
        <v>30</v>
      </c>
      <c r="F33" s="762">
        <f t="shared" si="2"/>
        <v>2</v>
      </c>
      <c r="G33" s="89" t="s">
        <v>5159</v>
      </c>
      <c r="H33" s="16" t="s">
        <v>2808</v>
      </c>
      <c r="I33" s="16" t="s">
        <v>1544</v>
      </c>
      <c r="J33" s="127"/>
      <c r="K33" s="183">
        <f t="shared" si="3"/>
        <v>0</v>
      </c>
      <c r="L33" s="400"/>
      <c r="M33" s="505"/>
      <c r="N33" s="505"/>
      <c r="O33" s="505"/>
    </row>
    <row r="34" spans="1:15" ht="255" x14ac:dyDescent="0.25">
      <c r="A34" s="125"/>
      <c r="B34" s="55">
        <v>20</v>
      </c>
      <c r="C34" s="38"/>
      <c r="D34" s="16" t="s">
        <v>2300</v>
      </c>
      <c r="E34" s="112" t="s">
        <v>29</v>
      </c>
      <c r="F34" s="762">
        <f t="shared" si="2"/>
        <v>3</v>
      </c>
      <c r="G34" s="89"/>
      <c r="H34" s="16" t="s">
        <v>2809</v>
      </c>
      <c r="I34" s="16" t="s">
        <v>2810</v>
      </c>
      <c r="J34" s="127"/>
      <c r="K34" s="183">
        <f t="shared" si="3"/>
        <v>0</v>
      </c>
      <c r="L34" s="400"/>
      <c r="M34" s="505"/>
      <c r="N34" s="505"/>
      <c r="O34" s="505"/>
    </row>
    <row r="35" spans="1:15" ht="78.75" customHeight="1" x14ac:dyDescent="0.25">
      <c r="A35" s="125"/>
      <c r="B35" s="55">
        <v>21</v>
      </c>
      <c r="C35" s="38"/>
      <c r="D35" s="16" t="s">
        <v>2299</v>
      </c>
      <c r="E35" s="112" t="s">
        <v>29</v>
      </c>
      <c r="F35" s="762">
        <f t="shared" si="2"/>
        <v>3</v>
      </c>
      <c r="G35" s="89"/>
      <c r="H35" s="16" t="s">
        <v>1551</v>
      </c>
      <c r="I35" s="16" t="s">
        <v>1550</v>
      </c>
      <c r="J35" s="127"/>
      <c r="K35" s="183">
        <f t="shared" si="3"/>
        <v>0</v>
      </c>
      <c r="L35" s="400"/>
      <c r="M35" s="505"/>
      <c r="N35" s="505"/>
      <c r="O35" s="505"/>
    </row>
    <row r="36" spans="1:15" ht="60" x14ac:dyDescent="0.25">
      <c r="A36" s="125"/>
      <c r="B36" s="55">
        <v>22</v>
      </c>
      <c r="C36" s="38"/>
      <c r="D36" s="16" t="s">
        <v>3770</v>
      </c>
      <c r="E36" s="112" t="s">
        <v>30</v>
      </c>
      <c r="F36" s="762">
        <f t="shared" ref="F36:F42" si="4">IF(E36="yes",3,IF(E36="Partial",2,IF(E36="No",1,IF(E36="N/A","",IF(E36="","")))))</f>
        <v>2</v>
      </c>
      <c r="G36" s="89" t="s">
        <v>5194</v>
      </c>
      <c r="H36" s="16" t="s">
        <v>1084</v>
      </c>
      <c r="I36" s="16" t="s">
        <v>1083</v>
      </c>
      <c r="J36" s="127"/>
      <c r="K36" s="183">
        <f t="shared" si="3"/>
        <v>0</v>
      </c>
      <c r="L36" s="400"/>
      <c r="M36" s="505"/>
      <c r="N36" s="505"/>
      <c r="O36" s="505"/>
    </row>
    <row r="37" spans="1:15" ht="75" x14ac:dyDescent="0.25">
      <c r="A37" s="125"/>
      <c r="B37" s="55">
        <v>23</v>
      </c>
      <c r="C37" s="38"/>
      <c r="D37" s="16" t="s">
        <v>3034</v>
      </c>
      <c r="E37" s="112" t="s">
        <v>29</v>
      </c>
      <c r="F37" s="762">
        <f t="shared" si="4"/>
        <v>3</v>
      </c>
      <c r="G37" s="89"/>
      <c r="H37" s="16" t="s">
        <v>1552</v>
      </c>
      <c r="I37" s="16" t="s">
        <v>1553</v>
      </c>
      <c r="J37" s="127"/>
      <c r="K37" s="183">
        <f t="shared" si="3"/>
        <v>0</v>
      </c>
      <c r="L37" s="400"/>
      <c r="M37" s="505"/>
      <c r="N37" s="505"/>
      <c r="O37" s="505"/>
    </row>
    <row r="38" spans="1:15" ht="90" x14ac:dyDescent="0.25">
      <c r="A38" s="125"/>
      <c r="B38" s="55">
        <v>24</v>
      </c>
      <c r="C38" s="38" t="s">
        <v>1562</v>
      </c>
      <c r="D38" s="16" t="s">
        <v>1560</v>
      </c>
      <c r="E38" s="112" t="s">
        <v>29</v>
      </c>
      <c r="F38" s="762">
        <f>IF(E38="yes",3,IF(E38="Partial",2,IF(E38="No",1,IF(E38="N/A","",IF(E38="","")))))</f>
        <v>3</v>
      </c>
      <c r="G38" s="89"/>
      <c r="H38" s="16" t="s">
        <v>1555</v>
      </c>
      <c r="I38" s="16" t="s">
        <v>1554</v>
      </c>
      <c r="J38" s="127"/>
      <c r="K38" s="183">
        <f t="shared" si="3"/>
        <v>0</v>
      </c>
      <c r="L38" s="400"/>
      <c r="M38" s="505"/>
      <c r="N38" s="505"/>
      <c r="O38" s="505"/>
    </row>
    <row r="39" spans="1:15" ht="120" x14ac:dyDescent="0.25">
      <c r="A39" s="125"/>
      <c r="B39" s="55">
        <v>25</v>
      </c>
      <c r="C39" s="38"/>
      <c r="D39" s="16" t="s">
        <v>1561</v>
      </c>
      <c r="E39" s="112" t="s">
        <v>29</v>
      </c>
      <c r="F39" s="762">
        <f>IF(E39="yes",3,IF(E39="Partial",2,IF(E39="No",1,IF(E39="N/A","",IF(E39="","")))))</f>
        <v>3</v>
      </c>
      <c r="G39" s="89"/>
      <c r="H39" s="16" t="s">
        <v>1556</v>
      </c>
      <c r="I39" s="16" t="s">
        <v>1557</v>
      </c>
      <c r="J39" s="127"/>
      <c r="K39" s="183">
        <f t="shared" si="3"/>
        <v>0</v>
      </c>
      <c r="L39" s="400"/>
      <c r="M39" s="505"/>
      <c r="N39" s="505"/>
      <c r="O39" s="505"/>
    </row>
    <row r="40" spans="1:15" ht="30" x14ac:dyDescent="0.25">
      <c r="A40" s="125"/>
      <c r="B40" s="55">
        <v>26</v>
      </c>
      <c r="C40" s="38" t="s">
        <v>2365</v>
      </c>
      <c r="D40" s="16" t="s">
        <v>3706</v>
      </c>
      <c r="E40" s="112" t="s">
        <v>29</v>
      </c>
      <c r="F40" s="762">
        <f>IF(E40="yes",3,IF(E40="Partial",2,IF(E40="No",1,IF(E40="N/A","",IF(E40="","")))))</f>
        <v>3</v>
      </c>
      <c r="G40" s="89"/>
      <c r="H40" s="16" t="s">
        <v>1559</v>
      </c>
      <c r="I40" s="16" t="s">
        <v>1558</v>
      </c>
      <c r="J40" s="127"/>
      <c r="K40" s="183">
        <f t="shared" si="3"/>
        <v>0</v>
      </c>
      <c r="L40" s="400"/>
      <c r="M40" s="505"/>
      <c r="N40" s="505"/>
      <c r="O40" s="505"/>
    </row>
    <row r="41" spans="1:15" ht="60" x14ac:dyDescent="0.25">
      <c r="A41" s="125"/>
      <c r="B41" s="55">
        <v>27</v>
      </c>
      <c r="C41" s="38"/>
      <c r="D41" s="16" t="s">
        <v>5004</v>
      </c>
      <c r="E41" s="112" t="s">
        <v>30</v>
      </c>
      <c r="F41" s="762">
        <f t="shared" si="4"/>
        <v>2</v>
      </c>
      <c r="G41" s="89" t="s">
        <v>5193</v>
      </c>
      <c r="H41" s="16" t="s">
        <v>3707</v>
      </c>
      <c r="I41" s="16" t="s">
        <v>3708</v>
      </c>
      <c r="J41" s="127"/>
      <c r="K41" s="183">
        <f t="shared" si="3"/>
        <v>0</v>
      </c>
      <c r="L41" s="400"/>
      <c r="M41" s="505"/>
      <c r="N41" s="505"/>
      <c r="O41" s="505"/>
    </row>
    <row r="42" spans="1:15" ht="165" x14ac:dyDescent="0.25">
      <c r="A42" s="125"/>
      <c r="B42" s="55">
        <v>28</v>
      </c>
      <c r="C42" s="38" t="s">
        <v>2372</v>
      </c>
      <c r="D42" s="16" t="s">
        <v>3094</v>
      </c>
      <c r="E42" s="112" t="s">
        <v>29</v>
      </c>
      <c r="F42" s="762">
        <f t="shared" si="4"/>
        <v>3</v>
      </c>
      <c r="G42" s="89"/>
      <c r="H42" s="16" t="s">
        <v>1563</v>
      </c>
      <c r="I42" s="16" t="s">
        <v>2371</v>
      </c>
      <c r="J42" s="127"/>
      <c r="K42" s="183">
        <f t="shared" si="3"/>
        <v>0</v>
      </c>
      <c r="L42" s="451"/>
      <c r="M42" s="505"/>
      <c r="N42" s="505"/>
      <c r="O42" s="505"/>
    </row>
    <row r="43" spans="1:15" ht="90" x14ac:dyDescent="0.25">
      <c r="A43" s="125"/>
      <c r="B43" s="55">
        <v>29</v>
      </c>
      <c r="C43" s="38"/>
      <c r="D43" s="16" t="s">
        <v>3709</v>
      </c>
      <c r="E43" s="112" t="s">
        <v>31</v>
      </c>
      <c r="F43" s="762">
        <f t="shared" ref="F43:F48" si="5">IF(E43="yes",3,IF(E43="Partial",2,IF(E43="No",1,IF(E43="N/A","",IF(E43="","")))))</f>
        <v>1</v>
      </c>
      <c r="G43" s="89"/>
      <c r="H43" s="16" t="s">
        <v>2811</v>
      </c>
      <c r="I43" s="16" t="s">
        <v>2812</v>
      </c>
      <c r="J43" s="127"/>
      <c r="K43" s="183">
        <f t="shared" si="3"/>
        <v>0</v>
      </c>
      <c r="L43" s="400"/>
      <c r="M43" s="505"/>
      <c r="N43" s="505"/>
      <c r="O43" s="505"/>
    </row>
    <row r="44" spans="1:15" ht="93" customHeight="1" x14ac:dyDescent="0.25">
      <c r="A44" s="125"/>
      <c r="B44" s="55">
        <v>30</v>
      </c>
      <c r="C44" s="16"/>
      <c r="D44" s="16" t="s">
        <v>3710</v>
      </c>
      <c r="E44" s="112" t="s">
        <v>30</v>
      </c>
      <c r="F44" s="762">
        <f t="shared" si="5"/>
        <v>2</v>
      </c>
      <c r="G44" s="89" t="s">
        <v>5192</v>
      </c>
      <c r="H44" s="16" t="s">
        <v>2813</v>
      </c>
      <c r="I44" s="16" t="s">
        <v>3711</v>
      </c>
      <c r="J44" s="127"/>
      <c r="K44" s="183">
        <f t="shared" si="3"/>
        <v>0</v>
      </c>
      <c r="L44" s="400"/>
      <c r="M44" s="505"/>
      <c r="N44" s="505"/>
      <c r="O44" s="505"/>
    </row>
    <row r="45" spans="1:15" ht="90" x14ac:dyDescent="0.25">
      <c r="A45" s="125"/>
      <c r="B45" s="55">
        <v>31</v>
      </c>
      <c r="C45" s="38" t="s">
        <v>2345</v>
      </c>
      <c r="D45" s="16" t="s">
        <v>2363</v>
      </c>
      <c r="E45" s="112" t="s">
        <v>29</v>
      </c>
      <c r="F45" s="762">
        <f t="shared" si="5"/>
        <v>3</v>
      </c>
      <c r="G45" s="89"/>
      <c r="H45" s="16" t="s">
        <v>2364</v>
      </c>
      <c r="I45" s="16" t="s">
        <v>3590</v>
      </c>
      <c r="J45" s="127"/>
      <c r="K45" s="183">
        <f t="shared" si="3"/>
        <v>0</v>
      </c>
      <c r="L45" s="400"/>
      <c r="M45" s="505"/>
      <c r="N45" s="505"/>
      <c r="O45" s="505"/>
    </row>
    <row r="46" spans="1:15" ht="60" x14ac:dyDescent="0.25">
      <c r="A46" s="125"/>
      <c r="B46" s="55">
        <v>32</v>
      </c>
      <c r="C46" s="38" t="s">
        <v>2370</v>
      </c>
      <c r="D46" s="16" t="s">
        <v>1564</v>
      </c>
      <c r="E46" s="112" t="s">
        <v>29</v>
      </c>
      <c r="F46" s="762">
        <f t="shared" si="5"/>
        <v>3</v>
      </c>
      <c r="G46" s="89"/>
      <c r="H46" s="16" t="s">
        <v>1566</v>
      </c>
      <c r="I46" s="16" t="s">
        <v>1565</v>
      </c>
      <c r="J46" s="127"/>
      <c r="K46" s="183">
        <f t="shared" si="3"/>
        <v>0</v>
      </c>
      <c r="L46" s="400"/>
      <c r="M46" s="505"/>
      <c r="N46" s="505"/>
      <c r="O46" s="505"/>
    </row>
    <row r="47" spans="1:15" ht="45" x14ac:dyDescent="0.25">
      <c r="A47" s="125"/>
      <c r="B47" s="55">
        <v>33</v>
      </c>
      <c r="C47" s="38" t="s">
        <v>2367</v>
      </c>
      <c r="D47" s="16" t="s">
        <v>2366</v>
      </c>
      <c r="E47" s="112" t="s">
        <v>29</v>
      </c>
      <c r="F47" s="762">
        <f t="shared" si="5"/>
        <v>3</v>
      </c>
      <c r="G47" s="89"/>
      <c r="H47" s="16" t="s">
        <v>3064</v>
      </c>
      <c r="I47" s="16" t="s">
        <v>2368</v>
      </c>
      <c r="J47" s="127"/>
      <c r="K47" s="183">
        <f t="shared" si="3"/>
        <v>0</v>
      </c>
      <c r="L47" s="400"/>
      <c r="M47" s="505"/>
      <c r="N47" s="505"/>
      <c r="O47" s="505"/>
    </row>
    <row r="48" spans="1:15" ht="90" x14ac:dyDescent="0.25">
      <c r="A48" s="125"/>
      <c r="B48" s="55">
        <v>34</v>
      </c>
      <c r="C48" s="38" t="s">
        <v>2337</v>
      </c>
      <c r="D48" s="16" t="s">
        <v>3771</v>
      </c>
      <c r="E48" s="112" t="s">
        <v>30</v>
      </c>
      <c r="F48" s="762">
        <f t="shared" si="5"/>
        <v>2</v>
      </c>
      <c r="G48" s="89" t="s">
        <v>5191</v>
      </c>
      <c r="H48" s="16" t="s">
        <v>2339</v>
      </c>
      <c r="I48" s="16" t="s">
        <v>2338</v>
      </c>
      <c r="J48" s="127"/>
      <c r="K48" s="183">
        <f t="shared" si="3"/>
        <v>0</v>
      </c>
      <c r="L48" s="400"/>
      <c r="M48" s="505"/>
      <c r="N48" s="505"/>
      <c r="O48" s="505"/>
    </row>
    <row r="49" spans="1:15" s="175" customFormat="1" ht="23.1" customHeight="1" x14ac:dyDescent="0.25">
      <c r="A49" s="179"/>
      <c r="B49" s="457" t="s">
        <v>424</v>
      </c>
      <c r="C49" s="458"/>
      <c r="D49" s="458"/>
      <c r="E49" s="458"/>
      <c r="F49" s="463"/>
      <c r="G49" s="458"/>
      <c r="H49" s="458"/>
      <c r="I49" s="459"/>
      <c r="J49" s="182"/>
      <c r="K49" s="183"/>
      <c r="L49" s="448"/>
      <c r="M49" s="509"/>
      <c r="N49" s="509"/>
      <c r="O49" s="509"/>
    </row>
    <row r="50" spans="1:15" ht="45" x14ac:dyDescent="0.25">
      <c r="A50" s="125"/>
      <c r="B50" s="55">
        <v>35</v>
      </c>
      <c r="C50" s="344" t="s">
        <v>2306</v>
      </c>
      <c r="D50" s="176" t="s">
        <v>2354</v>
      </c>
      <c r="E50" s="112" t="s">
        <v>29</v>
      </c>
      <c r="F50" s="762">
        <f t="shared" ref="F50:F65" si="6">IF(E50="yes",3,IF(E50="Partial",2,IF(E50="No",1,IF(E50="N/A","",IF(E50="","")))))</f>
        <v>3</v>
      </c>
      <c r="G50" s="89"/>
      <c r="H50" s="177" t="s">
        <v>2053</v>
      </c>
      <c r="I50" s="177" t="s">
        <v>2052</v>
      </c>
      <c r="J50" s="127"/>
      <c r="K50" s="183">
        <f t="shared" ref="K50:K65" si="7">IF(E50="",1,0)</f>
        <v>0</v>
      </c>
      <c r="L50" s="400"/>
      <c r="M50" s="505"/>
      <c r="N50" s="505"/>
      <c r="O50" s="505"/>
    </row>
    <row r="51" spans="1:15" ht="75" x14ac:dyDescent="0.25">
      <c r="A51" s="125"/>
      <c r="B51" s="55">
        <v>36</v>
      </c>
      <c r="C51" s="293" t="s">
        <v>45</v>
      </c>
      <c r="D51" s="38" t="s">
        <v>2355</v>
      </c>
      <c r="E51" s="112" t="s">
        <v>29</v>
      </c>
      <c r="F51" s="762">
        <f t="shared" si="6"/>
        <v>3</v>
      </c>
      <c r="G51" s="89"/>
      <c r="H51" s="26" t="s">
        <v>2814</v>
      </c>
      <c r="I51" s="26" t="s">
        <v>1569</v>
      </c>
      <c r="J51" s="127"/>
      <c r="K51" s="183">
        <f t="shared" si="7"/>
        <v>0</v>
      </c>
      <c r="L51" s="400"/>
      <c r="M51" s="505"/>
      <c r="N51" s="505"/>
      <c r="O51" s="505"/>
    </row>
    <row r="52" spans="1:15" ht="75" x14ac:dyDescent="0.25">
      <c r="A52" s="125"/>
      <c r="B52" s="55">
        <v>37</v>
      </c>
      <c r="C52" s="293" t="s">
        <v>3089</v>
      </c>
      <c r="D52" s="339" t="s">
        <v>2360</v>
      </c>
      <c r="E52" s="112" t="s">
        <v>29</v>
      </c>
      <c r="F52" s="762">
        <f t="shared" si="6"/>
        <v>3</v>
      </c>
      <c r="G52" s="89"/>
      <c r="H52" s="16" t="s">
        <v>1567</v>
      </c>
      <c r="I52" s="38" t="s">
        <v>2334</v>
      </c>
      <c r="J52" s="127"/>
      <c r="K52" s="183">
        <f t="shared" si="7"/>
        <v>0</v>
      </c>
      <c r="L52" s="400"/>
      <c r="M52" s="505"/>
      <c r="N52" s="505"/>
      <c r="O52" s="505"/>
    </row>
    <row r="53" spans="1:15" ht="150" x14ac:dyDescent="0.25">
      <c r="A53" s="125"/>
      <c r="B53" s="55">
        <v>38</v>
      </c>
      <c r="C53" s="293" t="s">
        <v>2341</v>
      </c>
      <c r="D53" s="38" t="s">
        <v>2342</v>
      </c>
      <c r="E53" s="112" t="s">
        <v>29</v>
      </c>
      <c r="F53" s="762">
        <f t="shared" si="6"/>
        <v>3</v>
      </c>
      <c r="G53" s="89"/>
      <c r="H53" s="26" t="s">
        <v>1568</v>
      </c>
      <c r="I53" s="26" t="s">
        <v>2343</v>
      </c>
      <c r="J53" s="127"/>
      <c r="K53" s="183">
        <f t="shared" si="7"/>
        <v>0</v>
      </c>
      <c r="L53" s="400"/>
      <c r="M53" s="505"/>
      <c r="N53" s="505"/>
      <c r="O53" s="505"/>
    </row>
    <row r="54" spans="1:15" ht="75" x14ac:dyDescent="0.25">
      <c r="A54" s="125"/>
      <c r="B54" s="55">
        <v>39</v>
      </c>
      <c r="C54" s="293" t="s">
        <v>2357</v>
      </c>
      <c r="D54" s="38" t="s">
        <v>2356</v>
      </c>
      <c r="E54" s="112" t="s">
        <v>29</v>
      </c>
      <c r="F54" s="762">
        <f t="shared" si="6"/>
        <v>3</v>
      </c>
      <c r="G54" s="89"/>
      <c r="H54" s="38" t="s">
        <v>2977</v>
      </c>
      <c r="I54" s="38" t="s">
        <v>2976</v>
      </c>
      <c r="J54" s="127"/>
      <c r="K54" s="183">
        <f t="shared" si="7"/>
        <v>0</v>
      </c>
      <c r="L54" s="400"/>
      <c r="M54" s="505"/>
      <c r="N54" s="505"/>
      <c r="O54" s="505"/>
    </row>
    <row r="55" spans="1:15" ht="105" x14ac:dyDescent="0.25">
      <c r="A55" s="125"/>
      <c r="B55" s="55">
        <v>40</v>
      </c>
      <c r="C55" s="293" t="s">
        <v>2357</v>
      </c>
      <c r="D55" s="38" t="s">
        <v>2358</v>
      </c>
      <c r="E55" s="112" t="s">
        <v>29</v>
      </c>
      <c r="F55" s="762">
        <f t="shared" si="6"/>
        <v>3</v>
      </c>
      <c r="G55" s="89"/>
      <c r="H55" s="38" t="s">
        <v>2979</v>
      </c>
      <c r="I55" s="38" t="s">
        <v>2978</v>
      </c>
      <c r="J55" s="127"/>
      <c r="K55" s="183">
        <f t="shared" si="7"/>
        <v>0</v>
      </c>
      <c r="L55" s="400"/>
      <c r="M55" s="505"/>
      <c r="N55" s="505"/>
      <c r="O55" s="505"/>
    </row>
    <row r="56" spans="1:15" ht="120" x14ac:dyDescent="0.25">
      <c r="A56" s="125"/>
      <c r="B56" s="55">
        <v>41</v>
      </c>
      <c r="C56" s="293" t="s">
        <v>2357</v>
      </c>
      <c r="D56" s="38" t="s">
        <v>2981</v>
      </c>
      <c r="E56" s="112" t="s">
        <v>29</v>
      </c>
      <c r="F56" s="762">
        <f t="shared" si="6"/>
        <v>3</v>
      </c>
      <c r="G56" s="89"/>
      <c r="H56" s="38" t="s">
        <v>2982</v>
      </c>
      <c r="I56" s="38" t="s">
        <v>2980</v>
      </c>
      <c r="J56" s="127"/>
      <c r="K56" s="183">
        <f t="shared" si="7"/>
        <v>0</v>
      </c>
      <c r="L56" s="400"/>
      <c r="M56" s="505"/>
      <c r="N56" s="505"/>
      <c r="O56" s="505"/>
    </row>
    <row r="57" spans="1:15" ht="96" customHeight="1" x14ac:dyDescent="0.25">
      <c r="A57" s="125"/>
      <c r="B57" s="55">
        <v>42</v>
      </c>
      <c r="C57" s="293" t="s">
        <v>2344</v>
      </c>
      <c r="D57" s="16" t="s">
        <v>1571</v>
      </c>
      <c r="E57" s="112" t="s">
        <v>29</v>
      </c>
      <c r="F57" s="762">
        <f t="shared" si="6"/>
        <v>3</v>
      </c>
      <c r="G57" s="89"/>
      <c r="H57" s="26" t="s">
        <v>3035</v>
      </c>
      <c r="I57" s="18" t="s">
        <v>1570</v>
      </c>
      <c r="J57" s="127"/>
      <c r="K57" s="183">
        <f t="shared" si="7"/>
        <v>0</v>
      </c>
      <c r="L57" s="400"/>
      <c r="M57" s="505"/>
      <c r="N57" s="505"/>
      <c r="O57" s="505"/>
    </row>
    <row r="58" spans="1:15" ht="193.5" customHeight="1" x14ac:dyDescent="0.25">
      <c r="A58" s="125"/>
      <c r="B58" s="55">
        <v>43</v>
      </c>
      <c r="C58" s="293" t="s">
        <v>2353</v>
      </c>
      <c r="D58" s="38" t="s">
        <v>2359</v>
      </c>
      <c r="E58" s="112" t="s">
        <v>29</v>
      </c>
      <c r="F58" s="762">
        <f t="shared" si="6"/>
        <v>3</v>
      </c>
      <c r="G58" s="89"/>
      <c r="H58" s="38" t="s">
        <v>3098</v>
      </c>
      <c r="I58" s="38" t="s">
        <v>2984</v>
      </c>
      <c r="J58" s="127"/>
      <c r="K58" s="183">
        <f t="shared" si="7"/>
        <v>0</v>
      </c>
      <c r="L58" s="400"/>
      <c r="M58" s="505"/>
      <c r="N58" s="505"/>
      <c r="O58" s="505"/>
    </row>
    <row r="59" spans="1:15" ht="205.5" customHeight="1" x14ac:dyDescent="0.25">
      <c r="A59" s="125"/>
      <c r="B59" s="55">
        <v>44</v>
      </c>
      <c r="C59" s="293" t="s">
        <v>2361</v>
      </c>
      <c r="D59" s="38" t="s">
        <v>2815</v>
      </c>
      <c r="E59" s="112" t="s">
        <v>29</v>
      </c>
      <c r="F59" s="762">
        <f t="shared" si="6"/>
        <v>3</v>
      </c>
      <c r="G59" s="89"/>
      <c r="H59" s="38" t="s">
        <v>2985</v>
      </c>
      <c r="I59" s="26" t="s">
        <v>2986</v>
      </c>
      <c r="J59" s="127"/>
      <c r="K59" s="183">
        <f t="shared" si="7"/>
        <v>0</v>
      </c>
      <c r="L59" s="400"/>
      <c r="M59" s="505"/>
      <c r="N59" s="505"/>
      <c r="O59" s="505"/>
    </row>
    <row r="60" spans="1:15" ht="135" x14ac:dyDescent="0.25">
      <c r="A60" s="125"/>
      <c r="B60" s="55">
        <v>45</v>
      </c>
      <c r="C60" s="293" t="s">
        <v>2362</v>
      </c>
      <c r="D60" s="38" t="s">
        <v>4473</v>
      </c>
      <c r="E60" s="112" t="s">
        <v>29</v>
      </c>
      <c r="F60" s="762">
        <f t="shared" si="6"/>
        <v>3</v>
      </c>
      <c r="G60" s="89"/>
      <c r="H60" s="38" t="s">
        <v>3099</v>
      </c>
      <c r="I60" s="26" t="s">
        <v>2987</v>
      </c>
      <c r="J60" s="127"/>
      <c r="K60" s="183">
        <f t="shared" si="7"/>
        <v>0</v>
      </c>
      <c r="L60" s="400"/>
      <c r="M60" s="505"/>
      <c r="N60" s="505"/>
      <c r="O60" s="505"/>
    </row>
    <row r="61" spans="1:15" ht="114" customHeight="1" x14ac:dyDescent="0.25">
      <c r="A61" s="125"/>
      <c r="B61" s="55">
        <v>46</v>
      </c>
      <c r="C61" s="293" t="s">
        <v>2350</v>
      </c>
      <c r="D61" s="38" t="s">
        <v>2989</v>
      </c>
      <c r="E61" s="112" t="s">
        <v>29</v>
      </c>
      <c r="F61" s="762">
        <f t="shared" si="6"/>
        <v>3</v>
      </c>
      <c r="G61" s="89"/>
      <c r="H61" s="38" t="s">
        <v>2990</v>
      </c>
      <c r="I61" s="26" t="s">
        <v>2988</v>
      </c>
      <c r="J61" s="127"/>
      <c r="K61" s="183">
        <f t="shared" si="7"/>
        <v>0</v>
      </c>
      <c r="L61" s="400"/>
      <c r="M61" s="505"/>
      <c r="N61" s="505"/>
      <c r="O61" s="505"/>
    </row>
    <row r="62" spans="1:15" ht="114" customHeight="1" x14ac:dyDescent="0.25">
      <c r="A62" s="125"/>
      <c r="B62" s="55">
        <v>47</v>
      </c>
      <c r="C62" s="293" t="s">
        <v>2351</v>
      </c>
      <c r="D62" s="38" t="s">
        <v>2352</v>
      </c>
      <c r="E62" s="112" t="s">
        <v>29</v>
      </c>
      <c r="F62" s="762">
        <f t="shared" si="6"/>
        <v>3</v>
      </c>
      <c r="G62" s="89"/>
      <c r="H62" s="38" t="s">
        <v>2990</v>
      </c>
      <c r="I62" s="26" t="s">
        <v>2991</v>
      </c>
      <c r="J62" s="127"/>
      <c r="K62" s="183">
        <f t="shared" si="7"/>
        <v>0</v>
      </c>
      <c r="L62" s="400"/>
      <c r="M62" s="505"/>
      <c r="N62" s="505"/>
      <c r="O62" s="505"/>
    </row>
    <row r="63" spans="1:15" ht="90" x14ac:dyDescent="0.25">
      <c r="A63" s="125"/>
      <c r="B63" s="55">
        <v>48</v>
      </c>
      <c r="C63" s="293"/>
      <c r="D63" s="38" t="s">
        <v>3036</v>
      </c>
      <c r="E63" s="112" t="s">
        <v>29</v>
      </c>
      <c r="F63" s="762">
        <f t="shared" si="6"/>
        <v>3</v>
      </c>
      <c r="G63" s="89"/>
      <c r="H63" s="26" t="s">
        <v>1572</v>
      </c>
      <c r="I63" s="26" t="s">
        <v>1573</v>
      </c>
      <c r="J63" s="127"/>
      <c r="K63" s="183">
        <f t="shared" si="7"/>
        <v>0</v>
      </c>
      <c r="L63" s="400"/>
      <c r="M63" s="505"/>
      <c r="N63" s="505"/>
      <c r="O63" s="505"/>
    </row>
    <row r="64" spans="1:15" ht="135" x14ac:dyDescent="0.25">
      <c r="A64" s="125"/>
      <c r="B64" s="55">
        <v>49</v>
      </c>
      <c r="C64" s="38" t="s">
        <v>2000</v>
      </c>
      <c r="D64" s="38" t="s">
        <v>2816</v>
      </c>
      <c r="E64" s="112" t="s">
        <v>29</v>
      </c>
      <c r="F64" s="762">
        <f t="shared" si="6"/>
        <v>3</v>
      </c>
      <c r="G64" s="89"/>
      <c r="H64" s="18" t="s">
        <v>2817</v>
      </c>
      <c r="I64" s="26" t="s">
        <v>1574</v>
      </c>
      <c r="J64" s="127"/>
      <c r="K64" s="183">
        <f t="shared" si="7"/>
        <v>0</v>
      </c>
      <c r="L64" s="400"/>
      <c r="M64" s="505"/>
      <c r="N64" s="505"/>
      <c r="O64" s="505"/>
    </row>
    <row r="65" spans="1:15" ht="75" x14ac:dyDescent="0.25">
      <c r="A65" s="125"/>
      <c r="B65" s="55">
        <v>50</v>
      </c>
      <c r="C65" s="293" t="s">
        <v>46</v>
      </c>
      <c r="D65" s="38" t="s">
        <v>2054</v>
      </c>
      <c r="E65" s="112" t="s">
        <v>29</v>
      </c>
      <c r="F65" s="762">
        <f t="shared" si="6"/>
        <v>3</v>
      </c>
      <c r="G65" s="89"/>
      <c r="H65" s="26" t="s">
        <v>1575</v>
      </c>
      <c r="I65" s="26" t="s">
        <v>1576</v>
      </c>
      <c r="J65" s="127"/>
      <c r="K65" s="183">
        <f t="shared" si="7"/>
        <v>0</v>
      </c>
      <c r="L65" s="400"/>
      <c r="M65" s="505"/>
      <c r="N65" s="505"/>
      <c r="O65" s="505"/>
    </row>
    <row r="66" spans="1:15" s="175" customFormat="1" ht="23.1" customHeight="1" x14ac:dyDescent="0.25">
      <c r="A66" s="179"/>
      <c r="B66" s="457" t="s">
        <v>425</v>
      </c>
      <c r="C66" s="458"/>
      <c r="D66" s="458"/>
      <c r="E66" s="458"/>
      <c r="F66" s="463"/>
      <c r="G66" s="458"/>
      <c r="H66" s="458"/>
      <c r="I66" s="459"/>
      <c r="J66" s="182"/>
      <c r="K66" s="183"/>
      <c r="L66" s="448"/>
      <c r="M66" s="509"/>
      <c r="N66" s="509"/>
      <c r="O66" s="509"/>
    </row>
    <row r="67" spans="1:15" ht="60" x14ac:dyDescent="0.25">
      <c r="A67" s="125"/>
      <c r="B67" s="55">
        <v>51</v>
      </c>
      <c r="C67" s="293" t="s">
        <v>2307</v>
      </c>
      <c r="D67" s="38" t="s">
        <v>2818</v>
      </c>
      <c r="E67" s="112" t="s">
        <v>29</v>
      </c>
      <c r="F67" s="762">
        <f>IF(E67="yes",3,IF(E67="Partial",2,IF(E67="No",1,IF(E67="N/A","",IF(E67="","")))))</f>
        <v>3</v>
      </c>
      <c r="G67" s="89"/>
      <c r="H67" s="26" t="s">
        <v>3100</v>
      </c>
      <c r="I67" s="26" t="s">
        <v>42</v>
      </c>
      <c r="J67" s="127"/>
      <c r="K67" s="183">
        <f>IF(E67="",1,0)</f>
        <v>0</v>
      </c>
      <c r="L67" s="400"/>
      <c r="M67" s="505"/>
      <c r="N67" s="505"/>
      <c r="O67" s="505"/>
    </row>
    <row r="68" spans="1:15" ht="123.75" customHeight="1" x14ac:dyDescent="0.25">
      <c r="A68" s="125"/>
      <c r="B68" s="55">
        <v>52</v>
      </c>
      <c r="C68" s="293" t="s">
        <v>2308</v>
      </c>
      <c r="D68" s="50" t="s">
        <v>3039</v>
      </c>
      <c r="E68" s="112" t="s">
        <v>4</v>
      </c>
      <c r="F68" s="762" t="str">
        <f>IF(E68="yes",3,IF(E68="Partial",2,IF(E68="No",1,IF(E68="N/A","",IF(E68="","")))))</f>
        <v/>
      </c>
      <c r="G68" s="89"/>
      <c r="H68" s="26" t="s">
        <v>3100</v>
      </c>
      <c r="I68" s="26" t="s">
        <v>43</v>
      </c>
      <c r="J68" s="127"/>
      <c r="K68" s="183">
        <f>IF(E68="",1,0)</f>
        <v>0</v>
      </c>
      <c r="L68" s="400"/>
      <c r="M68" s="505"/>
      <c r="N68" s="505"/>
      <c r="O68" s="505"/>
    </row>
    <row r="69" spans="1:15" ht="90" x14ac:dyDescent="0.25">
      <c r="A69" s="125"/>
      <c r="B69" s="55">
        <v>53</v>
      </c>
      <c r="C69" s="293" t="s">
        <v>3038</v>
      </c>
      <c r="D69" s="38" t="s">
        <v>2336</v>
      </c>
      <c r="E69" s="112" t="s">
        <v>4</v>
      </c>
      <c r="F69" s="762" t="str">
        <f>IF(E69="yes",3,IF(E69="Partial",2,IF(E69="No",1,IF(E69="N/A","",IF(E69="","")))))</f>
        <v/>
      </c>
      <c r="G69" s="89"/>
      <c r="H69" s="335" t="s">
        <v>3037</v>
      </c>
      <c r="I69" s="26" t="s">
        <v>1577</v>
      </c>
      <c r="J69" s="127"/>
      <c r="K69" s="183">
        <f>IF(E69="",1,0)</f>
        <v>0</v>
      </c>
      <c r="L69" s="400"/>
      <c r="M69" s="505"/>
      <c r="N69" s="505"/>
      <c r="O69" s="505"/>
    </row>
    <row r="70" spans="1:15" ht="90" x14ac:dyDescent="0.25">
      <c r="A70" s="125"/>
      <c r="B70" s="55">
        <v>54</v>
      </c>
      <c r="C70" s="293"/>
      <c r="D70" s="38" t="s">
        <v>1579</v>
      </c>
      <c r="E70" s="112" t="s">
        <v>29</v>
      </c>
      <c r="F70" s="762">
        <f>IF(E70="yes",3,IF(E70="Partial",2,IF(E70="No",1,IF(E70="N/A","",IF(E70="","")))))</f>
        <v>3</v>
      </c>
      <c r="G70" s="89"/>
      <c r="H70" s="26" t="s">
        <v>1581</v>
      </c>
      <c r="I70" s="26" t="s">
        <v>1582</v>
      </c>
      <c r="J70" s="127"/>
      <c r="K70" s="183">
        <f>IF(E70="",1,0)</f>
        <v>0</v>
      </c>
      <c r="L70" s="400"/>
      <c r="M70" s="505"/>
      <c r="N70" s="505"/>
      <c r="O70" s="505"/>
    </row>
    <row r="71" spans="1:15" ht="90" x14ac:dyDescent="0.25">
      <c r="A71" s="125"/>
      <c r="B71" s="55">
        <v>55</v>
      </c>
      <c r="C71" s="293" t="s">
        <v>2983</v>
      </c>
      <c r="D71" s="38" t="s">
        <v>1578</v>
      </c>
      <c r="E71" s="112" t="s">
        <v>29</v>
      </c>
      <c r="F71" s="762">
        <f>IF(E71="yes",3,IF(E71="Partial",2,IF(E71="No",1,IF(E71="N/A","",IF(E71="","")))))</f>
        <v>3</v>
      </c>
      <c r="G71" s="89"/>
      <c r="H71" s="26" t="s">
        <v>1580</v>
      </c>
      <c r="I71" s="26" t="s">
        <v>2819</v>
      </c>
      <c r="J71" s="127"/>
      <c r="K71" s="183">
        <f>IF(E71="",1,0)</f>
        <v>0</v>
      </c>
      <c r="L71" s="400"/>
      <c r="M71" s="505"/>
      <c r="N71" s="505"/>
      <c r="O71" s="505"/>
    </row>
    <row r="72" spans="1:15" ht="23.1" customHeight="1" x14ac:dyDescent="0.25">
      <c r="A72" s="125"/>
      <c r="B72" s="457" t="s">
        <v>1583</v>
      </c>
      <c r="C72" s="458"/>
      <c r="D72" s="458"/>
      <c r="E72" s="458"/>
      <c r="F72" s="463"/>
      <c r="G72" s="458"/>
      <c r="H72" s="458"/>
      <c r="I72" s="459"/>
      <c r="J72" s="127"/>
      <c r="L72" s="400"/>
      <c r="M72" s="505"/>
      <c r="N72" s="505"/>
      <c r="O72" s="505"/>
    </row>
    <row r="73" spans="1:15" ht="180" x14ac:dyDescent="0.25">
      <c r="A73" s="125"/>
      <c r="B73" s="55">
        <v>56</v>
      </c>
      <c r="C73" s="293" t="s">
        <v>2335</v>
      </c>
      <c r="D73" s="38" t="s">
        <v>2820</v>
      </c>
      <c r="E73" s="112" t="s">
        <v>29</v>
      </c>
      <c r="F73" s="762">
        <f t="shared" ref="F73:F79" si="8">IF(E73="yes",3,IF(E73="Partial",2,IF(E73="No",1,IF(E73="N/A","",IF(E73="","")))))</f>
        <v>3</v>
      </c>
      <c r="G73" s="89"/>
      <c r="H73" s="26" t="s">
        <v>1085</v>
      </c>
      <c r="I73" s="26" t="s">
        <v>1086</v>
      </c>
      <c r="J73" s="127"/>
      <c r="K73" s="183">
        <f t="shared" ref="K73:K79" si="9">IF(E73="",1,0)</f>
        <v>0</v>
      </c>
      <c r="L73" s="400"/>
      <c r="M73" s="505"/>
      <c r="N73" s="505"/>
      <c r="O73" s="505"/>
    </row>
    <row r="74" spans="1:15" ht="85.5" customHeight="1" x14ac:dyDescent="0.25">
      <c r="A74" s="125"/>
      <c r="B74" s="55">
        <v>57</v>
      </c>
      <c r="C74" s="38"/>
      <c r="D74" s="38" t="s">
        <v>1584</v>
      </c>
      <c r="E74" s="112" t="s">
        <v>29</v>
      </c>
      <c r="F74" s="762">
        <f t="shared" si="8"/>
        <v>3</v>
      </c>
      <c r="G74" s="89"/>
      <c r="H74" s="26" t="s">
        <v>1586</v>
      </c>
      <c r="I74" s="16" t="s">
        <v>2821</v>
      </c>
      <c r="J74" s="127"/>
      <c r="K74" s="183">
        <f t="shared" si="9"/>
        <v>0</v>
      </c>
      <c r="L74" s="400"/>
      <c r="M74" s="505"/>
      <c r="N74" s="505"/>
      <c r="O74" s="505"/>
    </row>
    <row r="75" spans="1:15" ht="135" x14ac:dyDescent="0.25">
      <c r="A75" s="125"/>
      <c r="B75" s="55">
        <v>58</v>
      </c>
      <c r="C75" s="293" t="s">
        <v>2349</v>
      </c>
      <c r="D75" s="38" t="s">
        <v>1020</v>
      </c>
      <c r="E75" s="112" t="s">
        <v>29</v>
      </c>
      <c r="F75" s="762">
        <f t="shared" si="8"/>
        <v>3</v>
      </c>
      <c r="G75" s="89"/>
      <c r="H75" s="26" t="s">
        <v>1587</v>
      </c>
      <c r="I75" s="26" t="s">
        <v>1585</v>
      </c>
      <c r="J75" s="127"/>
      <c r="K75" s="183">
        <f t="shared" si="9"/>
        <v>0</v>
      </c>
      <c r="L75" s="400"/>
      <c r="M75" s="505"/>
      <c r="N75" s="505"/>
      <c r="O75" s="505"/>
    </row>
    <row r="76" spans="1:15" ht="146.25" customHeight="1" x14ac:dyDescent="0.25">
      <c r="A76" s="125"/>
      <c r="B76" s="55">
        <v>59</v>
      </c>
      <c r="C76" s="293" t="s">
        <v>3025</v>
      </c>
      <c r="D76" s="16" t="s">
        <v>3712</v>
      </c>
      <c r="E76" s="112" t="s">
        <v>29</v>
      </c>
      <c r="F76" s="762">
        <f t="shared" si="8"/>
        <v>3</v>
      </c>
      <c r="G76" s="89"/>
      <c r="H76" s="38" t="s">
        <v>3096</v>
      </c>
      <c r="I76" s="38" t="s">
        <v>3028</v>
      </c>
      <c r="J76" s="127"/>
      <c r="K76" s="183">
        <f t="shared" si="9"/>
        <v>0</v>
      </c>
      <c r="L76" s="400"/>
      <c r="M76" s="505"/>
      <c r="N76" s="505"/>
      <c r="O76" s="505"/>
    </row>
    <row r="77" spans="1:15" ht="108.75" customHeight="1" x14ac:dyDescent="0.25">
      <c r="A77" s="125"/>
      <c r="B77" s="55">
        <v>60</v>
      </c>
      <c r="C77" s="293" t="s">
        <v>3024</v>
      </c>
      <c r="D77" s="16" t="s">
        <v>3026</v>
      </c>
      <c r="E77" s="112" t="s">
        <v>29</v>
      </c>
      <c r="F77" s="762">
        <f t="shared" si="8"/>
        <v>3</v>
      </c>
      <c r="G77" s="89"/>
      <c r="H77" s="38" t="s">
        <v>3095</v>
      </c>
      <c r="I77" s="38" t="s">
        <v>3027</v>
      </c>
      <c r="J77" s="127"/>
      <c r="K77" s="183">
        <f t="shared" si="9"/>
        <v>0</v>
      </c>
      <c r="L77" s="400"/>
      <c r="M77" s="505"/>
      <c r="N77" s="505"/>
      <c r="O77" s="505"/>
    </row>
    <row r="78" spans="1:15" ht="96.75" customHeight="1" x14ac:dyDescent="0.25">
      <c r="A78" s="125"/>
      <c r="B78" s="55">
        <v>61</v>
      </c>
      <c r="C78" s="293" t="s">
        <v>2348</v>
      </c>
      <c r="D78" s="38" t="s">
        <v>2347</v>
      </c>
      <c r="E78" s="112" t="s">
        <v>29</v>
      </c>
      <c r="F78" s="762">
        <f t="shared" si="8"/>
        <v>3</v>
      </c>
      <c r="G78" s="89"/>
      <c r="H78" s="38" t="s">
        <v>3093</v>
      </c>
      <c r="I78" s="38" t="s">
        <v>2346</v>
      </c>
      <c r="J78" s="127"/>
      <c r="K78" s="183">
        <f t="shared" si="9"/>
        <v>0</v>
      </c>
      <c r="L78" s="400"/>
      <c r="M78" s="505"/>
      <c r="N78" s="505"/>
      <c r="O78" s="505"/>
    </row>
    <row r="79" spans="1:15" ht="154.5" customHeight="1" x14ac:dyDescent="0.25">
      <c r="A79" s="125"/>
      <c r="B79" s="55">
        <v>62</v>
      </c>
      <c r="C79" s="50" t="s">
        <v>2328</v>
      </c>
      <c r="D79" s="50" t="s">
        <v>2331</v>
      </c>
      <c r="E79" s="112" t="s">
        <v>29</v>
      </c>
      <c r="F79" s="762">
        <f t="shared" si="8"/>
        <v>3</v>
      </c>
      <c r="G79" s="89"/>
      <c r="H79" s="38" t="s">
        <v>2330</v>
      </c>
      <c r="I79" s="38" t="s">
        <v>2329</v>
      </c>
      <c r="J79" s="127"/>
      <c r="K79" s="183">
        <f t="shared" si="9"/>
        <v>0</v>
      </c>
      <c r="L79" s="400"/>
      <c r="M79" s="505"/>
      <c r="N79" s="505"/>
      <c r="O79" s="505"/>
    </row>
    <row r="80" spans="1:15" s="175" customFormat="1" ht="23.1" customHeight="1" x14ac:dyDescent="0.25">
      <c r="A80" s="179"/>
      <c r="B80" s="457" t="s">
        <v>1591</v>
      </c>
      <c r="C80" s="458"/>
      <c r="D80" s="458"/>
      <c r="E80" s="458"/>
      <c r="F80" s="463"/>
      <c r="G80" s="458"/>
      <c r="H80" s="458"/>
      <c r="I80" s="459"/>
      <c r="J80" s="182"/>
      <c r="K80" s="183"/>
      <c r="L80" s="448"/>
      <c r="M80" s="509"/>
      <c r="N80" s="509"/>
      <c r="O80" s="509"/>
    </row>
    <row r="81" spans="1:15" ht="75" x14ac:dyDescent="0.25">
      <c r="A81" s="125"/>
      <c r="B81" s="55">
        <v>63</v>
      </c>
      <c r="C81" s="293" t="s">
        <v>3592</v>
      </c>
      <c r="D81" s="38" t="s">
        <v>2822</v>
      </c>
      <c r="E81" s="112" t="s">
        <v>4</v>
      </c>
      <c r="F81" s="762" t="str">
        <f>IF(E81="yes",3,IF(E81="Partial",2,IF(E81="No",1,IF(E81="N/A","",IF(E81="","")))))</f>
        <v/>
      </c>
      <c r="G81" s="89"/>
      <c r="H81" s="26" t="s">
        <v>2823</v>
      </c>
      <c r="I81" s="26" t="s">
        <v>2824</v>
      </c>
      <c r="J81" s="127"/>
      <c r="K81" s="183">
        <f t="shared" ref="K81:K89" si="10">IF(E81="",1,0)</f>
        <v>0</v>
      </c>
      <c r="L81" s="400"/>
      <c r="M81" s="505"/>
      <c r="N81" s="505"/>
      <c r="O81" s="505"/>
    </row>
    <row r="82" spans="1:15" ht="80.25" customHeight="1" x14ac:dyDescent="0.25">
      <c r="A82" s="125"/>
      <c r="B82" s="55">
        <v>64</v>
      </c>
      <c r="C82" s="293" t="s">
        <v>3591</v>
      </c>
      <c r="D82" s="38" t="s">
        <v>2825</v>
      </c>
      <c r="E82" s="112" t="s">
        <v>4</v>
      </c>
      <c r="F82" s="762" t="str">
        <f t="shared" ref="F82:F89" si="11">IF(E82="yes",3,IF(E82="Partial",2,IF(E82="No",1,IF(E82="N/A","",IF(E82="","")))))</f>
        <v/>
      </c>
      <c r="G82" s="89"/>
      <c r="H82" s="26" t="s">
        <v>2823</v>
      </c>
      <c r="I82" s="26" t="s">
        <v>4204</v>
      </c>
      <c r="J82" s="127"/>
      <c r="K82" s="183">
        <f t="shared" si="10"/>
        <v>0</v>
      </c>
      <c r="L82" s="400"/>
      <c r="M82" s="505"/>
      <c r="N82" s="505"/>
      <c r="O82" s="505"/>
    </row>
    <row r="83" spans="1:15" ht="45" x14ac:dyDescent="0.25">
      <c r="A83" s="125"/>
      <c r="B83" s="55">
        <v>65</v>
      </c>
      <c r="C83" s="293" t="s">
        <v>3029</v>
      </c>
      <c r="D83" s="38" t="s">
        <v>1588</v>
      </c>
      <c r="E83" s="112" t="s">
        <v>30</v>
      </c>
      <c r="F83" s="762">
        <f t="shared" si="11"/>
        <v>2</v>
      </c>
      <c r="G83" s="89"/>
      <c r="H83" s="38" t="s">
        <v>3092</v>
      </c>
      <c r="I83" s="26" t="s">
        <v>2826</v>
      </c>
      <c r="J83" s="127"/>
      <c r="K83" s="183">
        <f t="shared" si="10"/>
        <v>0</v>
      </c>
      <c r="L83" s="400"/>
      <c r="M83" s="505"/>
      <c r="N83" s="505"/>
      <c r="O83" s="505"/>
    </row>
    <row r="84" spans="1:15" ht="90" x14ac:dyDescent="0.25">
      <c r="A84" s="125"/>
      <c r="B84" s="55">
        <v>66</v>
      </c>
      <c r="C84" s="345" t="s">
        <v>3091</v>
      </c>
      <c r="D84" s="38" t="s">
        <v>1589</v>
      </c>
      <c r="E84" s="112" t="s">
        <v>29</v>
      </c>
      <c r="F84" s="762">
        <f t="shared" si="11"/>
        <v>3</v>
      </c>
      <c r="G84" s="89"/>
      <c r="H84" s="38" t="s">
        <v>1581</v>
      </c>
      <c r="I84" s="26" t="s">
        <v>1598</v>
      </c>
      <c r="J84" s="127"/>
      <c r="K84" s="183">
        <f t="shared" si="10"/>
        <v>0</v>
      </c>
      <c r="L84" s="400"/>
      <c r="M84" s="505"/>
      <c r="N84" s="505"/>
      <c r="O84" s="505"/>
    </row>
    <row r="85" spans="1:15" ht="90" x14ac:dyDescent="0.25">
      <c r="A85" s="125"/>
      <c r="B85" s="55">
        <v>67</v>
      </c>
      <c r="C85" s="293"/>
      <c r="D85" s="38" t="s">
        <v>1590</v>
      </c>
      <c r="E85" s="112" t="s">
        <v>29</v>
      </c>
      <c r="F85" s="762">
        <f t="shared" si="11"/>
        <v>3</v>
      </c>
      <c r="G85" s="89"/>
      <c r="H85" s="38" t="s">
        <v>1599</v>
      </c>
      <c r="I85" s="26" t="s">
        <v>1597</v>
      </c>
      <c r="J85" s="127"/>
      <c r="K85" s="183">
        <f t="shared" si="10"/>
        <v>0</v>
      </c>
      <c r="L85" s="400"/>
      <c r="M85" s="505"/>
      <c r="N85" s="505"/>
      <c r="O85" s="505"/>
    </row>
    <row r="86" spans="1:15" ht="90" x14ac:dyDescent="0.25">
      <c r="A86" s="125"/>
      <c r="B86" s="55">
        <v>68</v>
      </c>
      <c r="C86" s="293"/>
      <c r="D86" s="38" t="s">
        <v>1592</v>
      </c>
      <c r="E86" s="112" t="s">
        <v>29</v>
      </c>
      <c r="F86" s="762">
        <f t="shared" si="11"/>
        <v>3</v>
      </c>
      <c r="G86" s="89"/>
      <c r="H86" s="38" t="s">
        <v>1594</v>
      </c>
      <c r="I86" s="26" t="s">
        <v>1596</v>
      </c>
      <c r="J86" s="127"/>
      <c r="K86" s="183">
        <f t="shared" si="10"/>
        <v>0</v>
      </c>
      <c r="L86" s="400"/>
      <c r="M86" s="505"/>
      <c r="N86" s="505"/>
      <c r="O86" s="505"/>
    </row>
    <row r="87" spans="1:15" ht="75" x14ac:dyDescent="0.25">
      <c r="A87" s="125"/>
      <c r="B87" s="55">
        <v>69</v>
      </c>
      <c r="C87" s="293"/>
      <c r="D87" s="38" t="s">
        <v>3576</v>
      </c>
      <c r="E87" s="112" t="s">
        <v>29</v>
      </c>
      <c r="F87" s="762">
        <f t="shared" si="11"/>
        <v>3</v>
      </c>
      <c r="G87" s="89"/>
      <c r="H87" s="38" t="s">
        <v>3030</v>
      </c>
      <c r="I87" s="26" t="s">
        <v>1595</v>
      </c>
      <c r="J87" s="127"/>
      <c r="K87" s="183">
        <f t="shared" si="10"/>
        <v>0</v>
      </c>
      <c r="L87" s="400"/>
      <c r="M87" s="505"/>
      <c r="N87" s="505"/>
      <c r="O87" s="505"/>
    </row>
    <row r="88" spans="1:15" ht="45" x14ac:dyDescent="0.25">
      <c r="A88" s="125"/>
      <c r="B88" s="55">
        <v>70</v>
      </c>
      <c r="C88" s="293"/>
      <c r="D88" s="38" t="s">
        <v>5129</v>
      </c>
      <c r="E88" s="112" t="s">
        <v>29</v>
      </c>
      <c r="F88" s="762">
        <f t="shared" si="11"/>
        <v>3</v>
      </c>
      <c r="G88" s="89"/>
      <c r="H88" s="38"/>
      <c r="I88" s="26" t="s">
        <v>5123</v>
      </c>
      <c r="J88" s="127"/>
      <c r="K88" s="183">
        <f t="shared" si="10"/>
        <v>0</v>
      </c>
      <c r="L88" s="400"/>
      <c r="M88" s="505"/>
      <c r="N88" s="505"/>
      <c r="O88" s="505"/>
    </row>
    <row r="89" spans="1:15" ht="80.25" customHeight="1" x14ac:dyDescent="0.25">
      <c r="A89" s="125"/>
      <c r="B89" s="55">
        <v>71</v>
      </c>
      <c r="C89" s="293" t="s">
        <v>3031</v>
      </c>
      <c r="D89" s="38" t="s">
        <v>1593</v>
      </c>
      <c r="E89" s="112" t="s">
        <v>29</v>
      </c>
      <c r="F89" s="762">
        <f t="shared" si="11"/>
        <v>3</v>
      </c>
      <c r="G89" s="89"/>
      <c r="H89" s="38" t="s">
        <v>3090</v>
      </c>
      <c r="I89" s="26" t="s">
        <v>3032</v>
      </c>
      <c r="J89" s="127"/>
      <c r="K89" s="183">
        <f t="shared" si="10"/>
        <v>0</v>
      </c>
      <c r="L89" s="400"/>
      <c r="M89" s="505"/>
      <c r="N89" s="505"/>
      <c r="O89" s="505"/>
    </row>
    <row r="90" spans="1:15" s="175" customFormat="1" ht="23.1" customHeight="1" x14ac:dyDescent="0.25">
      <c r="A90" s="179"/>
      <c r="B90" s="457" t="s">
        <v>1602</v>
      </c>
      <c r="C90" s="458"/>
      <c r="D90" s="458"/>
      <c r="E90" s="458"/>
      <c r="F90" s="463"/>
      <c r="G90" s="458"/>
      <c r="H90" s="458"/>
      <c r="I90" s="459"/>
      <c r="J90" s="182"/>
      <c r="K90" s="183"/>
      <c r="L90" s="448"/>
      <c r="M90" s="509"/>
      <c r="N90" s="509"/>
      <c r="O90" s="509"/>
    </row>
    <row r="91" spans="1:15" ht="135" x14ac:dyDescent="0.25">
      <c r="A91" s="125"/>
      <c r="B91" s="55">
        <v>72</v>
      </c>
      <c r="C91" s="178" t="s">
        <v>1603</v>
      </c>
      <c r="D91" s="38" t="s">
        <v>2304</v>
      </c>
      <c r="E91" s="112" t="s">
        <v>29</v>
      </c>
      <c r="F91" s="762">
        <f>IF(E91="yes",3,IF(E91="Partial",2,IF(E91="No",1,IF(E91="N/A","",IF(E91="","")))))</f>
        <v>3</v>
      </c>
      <c r="G91" s="89"/>
      <c r="H91" s="26" t="s">
        <v>1604</v>
      </c>
      <c r="I91" s="26" t="s">
        <v>2305</v>
      </c>
      <c r="J91" s="127"/>
      <c r="K91" s="183">
        <f>IF(E91="",1,0)</f>
        <v>0</v>
      </c>
      <c r="L91" s="400"/>
      <c r="M91" s="505"/>
      <c r="N91" s="505"/>
      <c r="O91" s="505"/>
    </row>
    <row r="92" spans="1:15" s="69" customFormat="1" x14ac:dyDescent="0.25">
      <c r="A92" s="90"/>
      <c r="B92" s="881"/>
      <c r="C92" s="881"/>
      <c r="D92" s="881"/>
      <c r="E92" s="881"/>
      <c r="F92" s="881"/>
      <c r="G92" s="881"/>
      <c r="H92" s="881"/>
      <c r="I92" s="881"/>
      <c r="J92" s="93"/>
      <c r="K92" s="119"/>
      <c r="L92" s="405"/>
    </row>
    <row r="93" spans="1:15" s="69" customFormat="1" ht="24" customHeight="1" x14ac:dyDescent="0.25">
      <c r="A93" s="90"/>
      <c r="B93" s="881"/>
      <c r="C93" s="881"/>
      <c r="D93" s="881"/>
      <c r="E93" s="881"/>
      <c r="F93" s="881"/>
      <c r="G93" s="881"/>
      <c r="H93" s="881"/>
      <c r="I93" s="881"/>
      <c r="J93" s="93"/>
      <c r="K93" s="119"/>
      <c r="L93" s="405"/>
    </row>
    <row r="94" spans="1:15" s="69" customFormat="1" x14ac:dyDescent="0.25">
      <c r="A94" s="90"/>
      <c r="B94" s="881"/>
      <c r="C94" s="881"/>
      <c r="D94" s="881"/>
      <c r="E94" s="881"/>
      <c r="F94" s="881"/>
      <c r="G94" s="881"/>
      <c r="H94" s="881"/>
      <c r="I94" s="881"/>
      <c r="J94" s="93"/>
      <c r="K94" s="119"/>
      <c r="L94" s="405"/>
    </row>
    <row r="95" spans="1:15" s="69" customFormat="1" ht="24" customHeight="1" x14ac:dyDescent="0.25">
      <c r="A95" s="90"/>
      <c r="B95" s="253"/>
      <c r="C95" s="253"/>
      <c r="D95" s="253"/>
      <c r="E95" s="253"/>
      <c r="F95" s="253"/>
      <c r="G95" s="253"/>
      <c r="H95" s="253"/>
      <c r="I95" s="253"/>
      <c r="J95" s="93"/>
      <c r="K95" s="119"/>
      <c r="L95" s="405"/>
    </row>
    <row r="96" spans="1:15" ht="15.75" customHeight="1" thickBot="1" x14ac:dyDescent="0.3">
      <c r="A96" s="180"/>
      <c r="B96" s="181"/>
      <c r="C96" s="136"/>
      <c r="D96" s="136"/>
      <c r="E96" s="136"/>
      <c r="F96" s="136"/>
      <c r="G96" s="136"/>
      <c r="H96" s="136"/>
      <c r="I96" s="136"/>
      <c r="J96" s="137"/>
      <c r="K96" s="183">
        <f>SUM(K13:K94)</f>
        <v>0</v>
      </c>
      <c r="L96" s="400"/>
    </row>
    <row r="97" spans="1:12" ht="15.75" customHeight="1" x14ac:dyDescent="0.25">
      <c r="A97" s="243"/>
      <c r="B97" s="338"/>
      <c r="C97" s="243"/>
      <c r="D97" s="243"/>
      <c r="E97" s="243"/>
      <c r="F97" s="243"/>
      <c r="G97" s="243"/>
      <c r="H97" s="243"/>
      <c r="I97" s="243"/>
      <c r="J97" s="243"/>
      <c r="L97" s="400"/>
    </row>
    <row r="98" spans="1:12" x14ac:dyDescent="0.25">
      <c r="L98" s="400"/>
    </row>
    <row r="99" spans="1:12" x14ac:dyDescent="0.25">
      <c r="L99" s="400"/>
    </row>
    <row r="100" spans="1:12" x14ac:dyDescent="0.25">
      <c r="L100" s="400"/>
    </row>
    <row r="101" spans="1:12" x14ac:dyDescent="0.25">
      <c r="L101" s="400"/>
    </row>
    <row r="102" spans="1:12" x14ac:dyDescent="0.25">
      <c r="L102" s="400"/>
    </row>
    <row r="103" spans="1:12" x14ac:dyDescent="0.25">
      <c r="L103" s="400"/>
    </row>
    <row r="104" spans="1:12" x14ac:dyDescent="0.25">
      <c r="L104" s="400"/>
    </row>
    <row r="105" spans="1:12" x14ac:dyDescent="0.25">
      <c r="L105" s="400"/>
    </row>
    <row r="106" spans="1:12" x14ac:dyDescent="0.25">
      <c r="L106" s="400"/>
    </row>
    <row r="107" spans="1:12" x14ac:dyDescent="0.25">
      <c r="L107" s="400"/>
    </row>
    <row r="108" spans="1:12" x14ac:dyDescent="0.25">
      <c r="L108" s="400"/>
    </row>
    <row r="109" spans="1:12" x14ac:dyDescent="0.25">
      <c r="L109" s="400"/>
    </row>
    <row r="110" spans="1:12" x14ac:dyDescent="0.25">
      <c r="L110" s="400"/>
    </row>
    <row r="111" spans="1:12" x14ac:dyDescent="0.25">
      <c r="L111" s="400"/>
    </row>
    <row r="112" spans="1:12" x14ac:dyDescent="0.25">
      <c r="L112" s="400"/>
    </row>
    <row r="113" spans="12:12" x14ac:dyDescent="0.25">
      <c r="L113" s="400"/>
    </row>
    <row r="114" spans="12:12" x14ac:dyDescent="0.25">
      <c r="L114" s="400"/>
    </row>
    <row r="115" spans="12:12" x14ac:dyDescent="0.25">
      <c r="L115" s="400"/>
    </row>
    <row r="116" spans="12:12" x14ac:dyDescent="0.25">
      <c r="L116" s="400"/>
    </row>
    <row r="117" spans="12:12" x14ac:dyDescent="0.25">
      <c r="L117" s="400"/>
    </row>
    <row r="118" spans="12:12" x14ac:dyDescent="0.25">
      <c r="L118" s="400"/>
    </row>
    <row r="119" spans="12:12" x14ac:dyDescent="0.25">
      <c r="L119" s="400"/>
    </row>
    <row r="120" spans="12:12" x14ac:dyDescent="0.25">
      <c r="L120" s="400"/>
    </row>
    <row r="121" spans="12:12" x14ac:dyDescent="0.25">
      <c r="L121" s="400"/>
    </row>
    <row r="122" spans="12:12" x14ac:dyDescent="0.25">
      <c r="L122" s="400"/>
    </row>
    <row r="123" spans="12:12" x14ac:dyDescent="0.25">
      <c r="L123" s="400"/>
    </row>
    <row r="124" spans="12:12" x14ac:dyDescent="0.25">
      <c r="L124" s="400"/>
    </row>
    <row r="125" spans="12:12" x14ac:dyDescent="0.25">
      <c r="L125" s="400"/>
    </row>
    <row r="126" spans="12:12" x14ac:dyDescent="0.25">
      <c r="L126" s="400"/>
    </row>
    <row r="127" spans="12:12" x14ac:dyDescent="0.25">
      <c r="L127" s="400"/>
    </row>
    <row r="128" spans="12:12" x14ac:dyDescent="0.25">
      <c r="L128" s="400"/>
    </row>
    <row r="129" spans="2:12" x14ac:dyDescent="0.25">
      <c r="L129" s="400"/>
    </row>
    <row r="130" spans="2:12" x14ac:dyDescent="0.25">
      <c r="L130" s="400"/>
    </row>
    <row r="131" spans="2:12" x14ac:dyDescent="0.25">
      <c r="L131" s="400"/>
    </row>
    <row r="132" spans="2:12" x14ac:dyDescent="0.25">
      <c r="L132" s="400"/>
    </row>
    <row r="133" spans="2:12" x14ac:dyDescent="0.25">
      <c r="L133" s="400"/>
    </row>
    <row r="134" spans="2:12" x14ac:dyDescent="0.25">
      <c r="L134" s="400"/>
    </row>
    <row r="135" spans="2:12" x14ac:dyDescent="0.25">
      <c r="L135" s="400"/>
    </row>
    <row r="136" spans="2:12" hidden="1" x14ac:dyDescent="0.25">
      <c r="L136" s="400"/>
    </row>
    <row r="137" spans="2:12" s="69" customFormat="1" ht="15" hidden="1" customHeight="1" x14ac:dyDescent="0.25">
      <c r="B137" s="880" t="s">
        <v>1505</v>
      </c>
      <c r="C137" s="880"/>
      <c r="D137" s="114">
        <f>SUM(F13:F97)</f>
        <v>193</v>
      </c>
      <c r="E137" s="114"/>
      <c r="F137" s="114"/>
      <c r="G137" s="114"/>
      <c r="H137" s="114"/>
      <c r="I137" s="114"/>
      <c r="K137" s="183"/>
      <c r="L137" s="405"/>
    </row>
    <row r="138" spans="2:12" s="69" customFormat="1" ht="15" hidden="1" customHeight="1" x14ac:dyDescent="0.25">
      <c r="B138" s="116"/>
      <c r="C138" s="115"/>
      <c r="D138" s="114"/>
      <c r="E138" s="114"/>
      <c r="F138" s="114"/>
      <c r="G138" s="114"/>
      <c r="H138" s="114"/>
      <c r="I138" s="114"/>
      <c r="K138" s="183"/>
      <c r="L138" s="405"/>
    </row>
    <row r="139" spans="2:12" s="69" customFormat="1" ht="15" hidden="1" customHeight="1" x14ac:dyDescent="0.25">
      <c r="B139" s="880" t="s">
        <v>1504</v>
      </c>
      <c r="C139" s="880"/>
      <c r="D139" s="114">
        <f>IF(ISERROR(E148/D148),"",E148/D148)</f>
        <v>2.8382352941176472</v>
      </c>
      <c r="E139" s="114"/>
      <c r="G139" s="114"/>
      <c r="H139" s="114"/>
      <c r="I139" s="114"/>
      <c r="K139" s="183"/>
      <c r="L139" s="405"/>
    </row>
    <row r="140" spans="2:12" s="69" customFormat="1" ht="15" hidden="1" customHeight="1" x14ac:dyDescent="0.25">
      <c r="B140" s="115"/>
      <c r="C140" s="115"/>
      <c r="D140" s="114"/>
      <c r="E140" s="114"/>
      <c r="F140" s="114"/>
      <c r="G140" s="114"/>
      <c r="H140" s="114"/>
      <c r="I140" s="114"/>
      <c r="K140" s="183"/>
      <c r="L140" s="405"/>
    </row>
    <row r="141" spans="2:12" s="69" customFormat="1" ht="32.25" hidden="1" customHeight="1" x14ac:dyDescent="0.25">
      <c r="B141" s="882" t="s">
        <v>1502</v>
      </c>
      <c r="C141" s="882"/>
      <c r="D141" s="114">
        <f>COUNTA(D13:D97)</f>
        <v>72</v>
      </c>
      <c r="E141" s="114"/>
      <c r="F141" s="114"/>
      <c r="G141" s="114"/>
      <c r="H141" s="114"/>
      <c r="I141" s="114"/>
      <c r="K141" s="183"/>
      <c r="L141" s="405"/>
    </row>
    <row r="142" spans="2:12" s="69" customFormat="1" ht="39" hidden="1" customHeight="1" x14ac:dyDescent="0.25">
      <c r="B142" s="883" t="s">
        <v>1507</v>
      </c>
      <c r="C142" s="883"/>
      <c r="D142" s="69">
        <f>K96</f>
        <v>0</v>
      </c>
      <c r="K142" s="183"/>
      <c r="L142" s="405"/>
    </row>
    <row r="143" spans="2:12" s="69" customFormat="1" hidden="1" x14ac:dyDescent="0.25">
      <c r="K143" s="183"/>
      <c r="L143" s="405"/>
    </row>
    <row r="144" spans="2:12" s="69" customFormat="1" ht="15" hidden="1" customHeight="1" x14ac:dyDescent="0.25">
      <c r="B144" s="880" t="s">
        <v>1506</v>
      </c>
      <c r="C144" s="880"/>
      <c r="D144" s="880"/>
      <c r="E144" s="117" t="s">
        <v>1503</v>
      </c>
      <c r="F144" s="114"/>
      <c r="G144" s="114"/>
      <c r="H144" s="114"/>
      <c r="I144" s="114"/>
      <c r="K144" s="183"/>
      <c r="L144" s="405"/>
    </row>
    <row r="145" spans="2:12" s="69" customFormat="1" ht="15" hidden="1" customHeight="1" x14ac:dyDescent="0.25">
      <c r="B145" s="880" t="s">
        <v>29</v>
      </c>
      <c r="C145" s="880"/>
      <c r="D145" s="114">
        <f>COUNTIF(E13:E97,"Yes")</f>
        <v>58</v>
      </c>
      <c r="E145" s="114">
        <f>D145*3</f>
        <v>174</v>
      </c>
      <c r="F145" s="114"/>
      <c r="G145" s="114"/>
      <c r="H145" s="114"/>
      <c r="I145" s="114"/>
      <c r="K145" s="183"/>
      <c r="L145" s="405"/>
    </row>
    <row r="146" spans="2:12" s="69" customFormat="1" ht="15" hidden="1" customHeight="1" x14ac:dyDescent="0.25">
      <c r="B146" s="880" t="s">
        <v>30</v>
      </c>
      <c r="C146" s="880"/>
      <c r="D146" s="114">
        <f>COUNTIF(E13:E97,"Partial")</f>
        <v>9</v>
      </c>
      <c r="E146" s="114">
        <f>D146*2</f>
        <v>18</v>
      </c>
      <c r="F146" s="114"/>
      <c r="G146" s="114"/>
      <c r="H146" s="114"/>
      <c r="I146" s="114"/>
      <c r="K146" s="183"/>
      <c r="L146" s="405"/>
    </row>
    <row r="147" spans="2:12" s="69" customFormat="1" ht="15" hidden="1" customHeight="1" x14ac:dyDescent="0.25">
      <c r="B147" s="880" t="s">
        <v>31</v>
      </c>
      <c r="C147" s="880"/>
      <c r="D147" s="351">
        <f>COUNTIF(E13:E97,"No")</f>
        <v>1</v>
      </c>
      <c r="E147" s="351">
        <f>D147*1</f>
        <v>1</v>
      </c>
      <c r="F147" s="114"/>
      <c r="G147" s="114"/>
      <c r="H147" s="114"/>
      <c r="I147" s="114"/>
      <c r="K147" s="183"/>
      <c r="L147" s="405"/>
    </row>
    <row r="148" spans="2:12" s="69" customFormat="1" hidden="1" x14ac:dyDescent="0.25">
      <c r="D148" s="350">
        <f>SUM(D145:D147)</f>
        <v>68</v>
      </c>
      <c r="E148" s="350">
        <f>SUM(E145:E147)</f>
        <v>193</v>
      </c>
      <c r="K148" s="183"/>
      <c r="L148" s="405"/>
    </row>
    <row r="149" spans="2:12" hidden="1" x14ac:dyDescent="0.25">
      <c r="B149" s="118" t="s">
        <v>4</v>
      </c>
      <c r="D149" s="351">
        <f>COUNTIF(E13:E97,"N/A")</f>
        <v>4</v>
      </c>
      <c r="L149" s="400"/>
    </row>
    <row r="150" spans="2:12" ht="15.75" hidden="1" thickBot="1" x14ac:dyDescent="0.3">
      <c r="B150" s="118"/>
      <c r="D150" s="352">
        <f>SUM(D148:D149)</f>
        <v>72</v>
      </c>
      <c r="L150" s="400"/>
    </row>
    <row r="151" spans="2:12" s="1" customFormat="1" ht="71.25" hidden="1" customHeight="1" thickTop="1" x14ac:dyDescent="0.25">
      <c r="B151" s="873" t="s">
        <v>1958</v>
      </c>
      <c r="C151" s="873"/>
      <c r="D151" s="256">
        <f>SUMPRODUCT(($F13:$F113=2)*(ISBLANK($G13:$G113)))</f>
        <v>1</v>
      </c>
      <c r="K151" s="119"/>
      <c r="L151" s="406"/>
    </row>
    <row r="152" spans="2:12" hidden="1" x14ac:dyDescent="0.25">
      <c r="L152" s="400"/>
    </row>
    <row r="153" spans="2:12" x14ac:dyDescent="0.25">
      <c r="L153" s="400"/>
    </row>
    <row r="154" spans="2:12" x14ac:dyDescent="0.25">
      <c r="L154" s="400"/>
    </row>
    <row r="155" spans="2:12" x14ac:dyDescent="0.25">
      <c r="L155" s="400"/>
    </row>
    <row r="156" spans="2:12" x14ac:dyDescent="0.25">
      <c r="L156" s="400"/>
    </row>
    <row r="157" spans="2:12" x14ac:dyDescent="0.25">
      <c r="L157" s="400"/>
    </row>
    <row r="158" spans="2:12" x14ac:dyDescent="0.25">
      <c r="L158" s="400"/>
    </row>
    <row r="159" spans="2:12" x14ac:dyDescent="0.25">
      <c r="L159" s="400"/>
    </row>
    <row r="160" spans="2:12" x14ac:dyDescent="0.25">
      <c r="L160" s="400"/>
    </row>
    <row r="161" spans="12:12" x14ac:dyDescent="0.25">
      <c r="L161" s="400"/>
    </row>
    <row r="162" spans="12:12" x14ac:dyDescent="0.25">
      <c r="L162" s="400"/>
    </row>
    <row r="163" spans="12:12" x14ac:dyDescent="0.25">
      <c r="L163" s="400"/>
    </row>
    <row r="164" spans="12:12" x14ac:dyDescent="0.25">
      <c r="L164" s="400"/>
    </row>
    <row r="165" spans="12:12" x14ac:dyDescent="0.25">
      <c r="L165" s="400"/>
    </row>
    <row r="166" spans="12:12" x14ac:dyDescent="0.25">
      <c r="L166" s="400"/>
    </row>
    <row r="167" spans="12:12" x14ac:dyDescent="0.25">
      <c r="L167" s="400"/>
    </row>
    <row r="168" spans="12:12" x14ac:dyDescent="0.25">
      <c r="L168" s="400"/>
    </row>
    <row r="169" spans="12:12" x14ac:dyDescent="0.25">
      <c r="L169" s="400"/>
    </row>
    <row r="170" spans="12:12" x14ac:dyDescent="0.25">
      <c r="L170" s="400"/>
    </row>
    <row r="171" spans="12:12" x14ac:dyDescent="0.25">
      <c r="L171" s="400"/>
    </row>
    <row r="172" spans="12:12" x14ac:dyDescent="0.25">
      <c r="L172" s="400"/>
    </row>
    <row r="173" spans="12:12" x14ac:dyDescent="0.25">
      <c r="L173" s="400"/>
    </row>
    <row r="174" spans="12:12" x14ac:dyDescent="0.25">
      <c r="L174" s="400"/>
    </row>
    <row r="175" spans="12:12" x14ac:dyDescent="0.25">
      <c r="L175" s="400"/>
    </row>
    <row r="176" spans="12:12" x14ac:dyDescent="0.25">
      <c r="L176" s="400"/>
    </row>
    <row r="177" spans="12:12" x14ac:dyDescent="0.25">
      <c r="L177" s="400"/>
    </row>
    <row r="178" spans="12:12" x14ac:dyDescent="0.25">
      <c r="L178" s="400"/>
    </row>
    <row r="179" spans="12:12" x14ac:dyDescent="0.25">
      <c r="L179" s="400"/>
    </row>
    <row r="180" spans="12:12" x14ac:dyDescent="0.25">
      <c r="L180" s="400"/>
    </row>
    <row r="181" spans="12:12" x14ac:dyDescent="0.25">
      <c r="L181" s="400"/>
    </row>
    <row r="182" spans="12:12" x14ac:dyDescent="0.25">
      <c r="L182" s="400"/>
    </row>
    <row r="183" spans="12:12" x14ac:dyDescent="0.25">
      <c r="L183" s="400"/>
    </row>
    <row r="184" spans="12:12" x14ac:dyDescent="0.25">
      <c r="L184" s="400"/>
    </row>
    <row r="185" spans="12:12" x14ac:dyDescent="0.25">
      <c r="L185" s="400"/>
    </row>
    <row r="186" spans="12:12" x14ac:dyDescent="0.25">
      <c r="L186" s="400"/>
    </row>
    <row r="187" spans="12:12" x14ac:dyDescent="0.25">
      <c r="L187" s="400"/>
    </row>
    <row r="188" spans="12:12" x14ac:dyDescent="0.25">
      <c r="L188" s="400"/>
    </row>
    <row r="189" spans="12:12" x14ac:dyDescent="0.25">
      <c r="L189" s="400"/>
    </row>
    <row r="190" spans="12:12" x14ac:dyDescent="0.25">
      <c r="L190" s="400"/>
    </row>
    <row r="191" spans="12:12" x14ac:dyDescent="0.25">
      <c r="L191" s="400"/>
    </row>
    <row r="192" spans="12:12" x14ac:dyDescent="0.25">
      <c r="L192" s="400"/>
    </row>
    <row r="193" spans="12:12" x14ac:dyDescent="0.25">
      <c r="L193" s="400"/>
    </row>
    <row r="194" spans="12:12" x14ac:dyDescent="0.25">
      <c r="L194" s="400"/>
    </row>
    <row r="195" spans="12:12" x14ac:dyDescent="0.25">
      <c r="L195" s="400"/>
    </row>
    <row r="196" spans="12:12" x14ac:dyDescent="0.25">
      <c r="L196" s="400"/>
    </row>
    <row r="197" spans="12:12" x14ac:dyDescent="0.25">
      <c r="L197" s="400"/>
    </row>
    <row r="198" spans="12:12" x14ac:dyDescent="0.25">
      <c r="L198" s="400"/>
    </row>
    <row r="199" spans="12:12" x14ac:dyDescent="0.25">
      <c r="L199" s="400"/>
    </row>
    <row r="200" spans="12:12" x14ac:dyDescent="0.25">
      <c r="L200" s="400"/>
    </row>
    <row r="201" spans="12:12" x14ac:dyDescent="0.25">
      <c r="L201" s="400"/>
    </row>
    <row r="202" spans="12:12" x14ac:dyDescent="0.25">
      <c r="L202" s="400"/>
    </row>
    <row r="203" spans="12:12" x14ac:dyDescent="0.25">
      <c r="L203" s="400"/>
    </row>
    <row r="204" spans="12:12" x14ac:dyDescent="0.25">
      <c r="L204" s="400"/>
    </row>
    <row r="205" spans="12:12" x14ac:dyDescent="0.25">
      <c r="L205" s="400"/>
    </row>
    <row r="206" spans="12:12" x14ac:dyDescent="0.25">
      <c r="L206" s="400"/>
    </row>
    <row r="207" spans="12:12" x14ac:dyDescent="0.25">
      <c r="L207" s="400"/>
    </row>
    <row r="208" spans="12:12" x14ac:dyDescent="0.25">
      <c r="L208" s="400"/>
    </row>
    <row r="209" spans="12:12" x14ac:dyDescent="0.25">
      <c r="L209" s="400"/>
    </row>
    <row r="210" spans="12:12" x14ac:dyDescent="0.25">
      <c r="L210" s="400"/>
    </row>
    <row r="211" spans="12:12" x14ac:dyDescent="0.25">
      <c r="L211" s="400"/>
    </row>
    <row r="212" spans="12:12" x14ac:dyDescent="0.25">
      <c r="L212" s="400"/>
    </row>
    <row r="213" spans="12:12" x14ac:dyDescent="0.25">
      <c r="L213" s="400"/>
    </row>
    <row r="214" spans="12:12" x14ac:dyDescent="0.25">
      <c r="L214" s="400"/>
    </row>
    <row r="215" spans="12:12" x14ac:dyDescent="0.25">
      <c r="L215" s="400"/>
    </row>
    <row r="216" spans="12:12" x14ac:dyDescent="0.25">
      <c r="L216" s="400"/>
    </row>
    <row r="217" spans="12:12" x14ac:dyDescent="0.25">
      <c r="L217" s="400"/>
    </row>
    <row r="218" spans="12:12" x14ac:dyDescent="0.25">
      <c r="L218" s="400"/>
    </row>
    <row r="219" spans="12:12" x14ac:dyDescent="0.25">
      <c r="L219" s="400"/>
    </row>
    <row r="220" spans="12:12" x14ac:dyDescent="0.25">
      <c r="L220" s="400"/>
    </row>
    <row r="221" spans="12:12" x14ac:dyDescent="0.25">
      <c r="L221" s="400"/>
    </row>
    <row r="222" spans="12:12" x14ac:dyDescent="0.25">
      <c r="L222" s="400"/>
    </row>
    <row r="223" spans="12:12" x14ac:dyDescent="0.25">
      <c r="L223" s="400"/>
    </row>
    <row r="224" spans="12:12" x14ac:dyDescent="0.25">
      <c r="L224" s="400"/>
    </row>
    <row r="225" spans="12:12" x14ac:dyDescent="0.25">
      <c r="L225" s="400"/>
    </row>
    <row r="226" spans="12:12" x14ac:dyDescent="0.25">
      <c r="L226" s="400"/>
    </row>
    <row r="227" spans="12:12" x14ac:dyDescent="0.25">
      <c r="L227" s="400"/>
    </row>
    <row r="228" spans="12:12" x14ac:dyDescent="0.25">
      <c r="L228" s="400"/>
    </row>
    <row r="229" spans="12:12" x14ac:dyDescent="0.25">
      <c r="L229" s="400"/>
    </row>
    <row r="230" spans="12:12" x14ac:dyDescent="0.25">
      <c r="L230" s="400"/>
    </row>
    <row r="231" spans="12:12" x14ac:dyDescent="0.25">
      <c r="L231" s="400"/>
    </row>
    <row r="232" spans="12:12" x14ac:dyDescent="0.25">
      <c r="L232" s="400"/>
    </row>
    <row r="233" spans="12:12" x14ac:dyDescent="0.25">
      <c r="L233" s="400"/>
    </row>
    <row r="234" spans="12:12" x14ac:dyDescent="0.25">
      <c r="L234" s="400"/>
    </row>
    <row r="235" spans="12:12" x14ac:dyDescent="0.25">
      <c r="L235" s="400"/>
    </row>
    <row r="236" spans="12:12" x14ac:dyDescent="0.25">
      <c r="L236" s="400"/>
    </row>
    <row r="237" spans="12:12" x14ac:dyDescent="0.25">
      <c r="L237" s="400"/>
    </row>
  </sheetData>
  <sheetProtection password="CCDD" sheet="1" objects="1" scenarios="1" selectLockedCells="1"/>
  <mergeCells count="22">
    <mergeCell ref="M10:O10"/>
    <mergeCell ref="B151:C151"/>
    <mergeCell ref="B137:C137"/>
    <mergeCell ref="B8:C9"/>
    <mergeCell ref="D8:D9"/>
    <mergeCell ref="F8:G9"/>
    <mergeCell ref="B141:C141"/>
    <mergeCell ref="B142:C142"/>
    <mergeCell ref="B144:D144"/>
    <mergeCell ref="B145:C145"/>
    <mergeCell ref="B146:C146"/>
    <mergeCell ref="B147:C147"/>
    <mergeCell ref="B92:I92"/>
    <mergeCell ref="B93:I93"/>
    <mergeCell ref="B94:I94"/>
    <mergeCell ref="B139:C139"/>
    <mergeCell ref="H8:H9"/>
    <mergeCell ref="B2:I2"/>
    <mergeCell ref="B3:I3"/>
    <mergeCell ref="D5:D6"/>
    <mergeCell ref="G5:G6"/>
    <mergeCell ref="I5:I6"/>
  </mergeCells>
  <conditionalFormatting sqref="E81:E89 E13:E15 E17:E26 E28:E48 E50:E65 E67:E71 E73:E79 E91">
    <cfRule type="cellIs" dxfId="1887" priority="1032" stopIfTrue="1" operator="equal">
      <formula>"Yes"</formula>
    </cfRule>
    <cfRule type="expression" dxfId="1886" priority="1033" stopIfTrue="1">
      <formula>NOT(ISERROR(SEARCH("n/a",E13)))</formula>
    </cfRule>
    <cfRule type="expression" dxfId="1885" priority="1034" stopIfTrue="1">
      <formula>NOT(ISERROR(SEARCH("partial",E13)))</formula>
    </cfRule>
  </conditionalFormatting>
  <conditionalFormatting sqref="F13:F15 F17:F26 F28:F48 F50:F65 F67:F71 F73:F79 F91 F81:F89">
    <cfRule type="cellIs" dxfId="1884" priority="1029" stopIfTrue="1" operator="equal">
      <formula>3</formula>
    </cfRule>
    <cfRule type="cellIs" dxfId="1883" priority="1030" stopIfTrue="1" operator="equal">
      <formula>2</formula>
    </cfRule>
    <cfRule type="cellIs" dxfId="1882" priority="1031" stopIfTrue="1" operator="equal">
      <formula>1</formula>
    </cfRule>
  </conditionalFormatting>
  <conditionalFormatting sqref="E81:E89 E13:E15 E17:E26 E28:E48 E50:E65 E67:E71 E73:E79 E91">
    <cfRule type="cellIs" dxfId="1881" priority="1026" stopIfTrue="1" operator="equal">
      <formula>"Yes"</formula>
    </cfRule>
    <cfRule type="cellIs" dxfId="1880" priority="1027" stopIfTrue="1" operator="equal">
      <formula>"PARTIAL"</formula>
    </cfRule>
    <cfRule type="cellIs" dxfId="1879" priority="1028" stopIfTrue="1" operator="equal">
      <formula>"NO"</formula>
    </cfRule>
  </conditionalFormatting>
  <conditionalFormatting sqref="E81:E89 E13:E15 E17:E26 E28:E48 E50:E65 E67:E71 E73:E79 E91">
    <cfRule type="containsText" dxfId="1878" priority="1022" operator="containsText" text="N/A">
      <formula>NOT(ISERROR(SEARCH("N/A",E13)))</formula>
    </cfRule>
    <cfRule type="containsText" dxfId="1877" priority="1023" operator="containsText" text="No">
      <formula>NOT(ISERROR(SEARCH("No",E13)))</formula>
    </cfRule>
    <cfRule type="containsText" dxfId="1876" priority="1024" operator="containsText" text="Partial">
      <formula>NOT(ISERROR(SEARCH("Partial",E13)))</formula>
    </cfRule>
    <cfRule type="containsText" dxfId="1875" priority="1025" operator="containsText" text="Yes">
      <formula>NOT(ISERROR(SEARCH("Yes",E13)))</formula>
    </cfRule>
  </conditionalFormatting>
  <conditionalFormatting sqref="F13:F15 F17:F26 F28:F48 F50:F65 F67:F71 F73:F79 F91 F81:F89">
    <cfRule type="cellIs" dxfId="1874" priority="1005" operator="equal">
      <formula>1</formula>
    </cfRule>
    <cfRule type="cellIs" dxfId="1873" priority="1006" operator="equal">
      <formula>1</formula>
    </cfRule>
    <cfRule type="containsText" dxfId="1872" priority="1011" operator="containsText" text="N/A">
      <formula>NOT(ISERROR(SEARCH("N/A",F13)))</formula>
    </cfRule>
    <cfRule type="cellIs" dxfId="1871" priority="1012" operator="equal">
      <formula>1</formula>
    </cfRule>
    <cfRule type="cellIs" dxfId="1870" priority="1013" operator="equal">
      <formula>1</formula>
    </cfRule>
    <cfRule type="cellIs" dxfId="1869" priority="1014" operator="equal">
      <formula>2</formula>
    </cfRule>
    <cfRule type="cellIs" dxfId="1868" priority="1015" operator="equal">
      <formula>2</formula>
    </cfRule>
    <cfRule type="cellIs" dxfId="1867" priority="1016" operator="equal">
      <formula>2</formula>
    </cfRule>
    <cfRule type="cellIs" dxfId="1866" priority="1017" operator="equal">
      <formula>3</formula>
    </cfRule>
    <cfRule type="containsBlanks" dxfId="1865" priority="1018">
      <formula>LEN(TRIM(F13))=0</formula>
    </cfRule>
    <cfRule type="cellIs" dxfId="1864" priority="1019" stopIfTrue="1" operator="equal">
      <formula>3</formula>
    </cfRule>
    <cfRule type="cellIs" dxfId="1863" priority="1020" stopIfTrue="1" operator="equal">
      <formula>2</formula>
    </cfRule>
    <cfRule type="cellIs" dxfId="1862" priority="1021" stopIfTrue="1" operator="equal">
      <formula>1</formula>
    </cfRule>
  </conditionalFormatting>
  <conditionalFormatting sqref="F13:F15 F17:F26 F28:F48 F50:F65 F67:F71 F73:F79 F91 F81:F89">
    <cfRule type="cellIs" dxfId="1861" priority="1010" operator="equal">
      <formula>1</formula>
    </cfRule>
  </conditionalFormatting>
  <conditionalFormatting sqref="E81:E89 E13:E15 E17:E26 E28:E48 E50:E65 E67:E71 E73:E79 E91">
    <cfRule type="containsText" dxfId="1860" priority="1007" operator="containsText" text="N/A">
      <formula>NOT(ISERROR(SEARCH("N/A",E13)))</formula>
    </cfRule>
    <cfRule type="containsBlanks" dxfId="1859" priority="1008">
      <formula>LEN(TRIM(E13))=0</formula>
    </cfRule>
    <cfRule type="containsText" dxfId="1858" priority="1009" operator="containsText" text="&quot; &quot;">
      <formula>NOT(ISERROR(SEARCH(""" """,E13)))</formula>
    </cfRule>
  </conditionalFormatting>
  <conditionalFormatting sqref="E36:F36 E41:F41">
    <cfRule type="expression" priority="1004">
      <formula>(ISBLANK($G36))*($F36=2)</formula>
    </cfRule>
  </conditionalFormatting>
  <conditionalFormatting sqref="G36 G41">
    <cfRule type="expression" dxfId="1857" priority="1003">
      <formula>(ISBLANK($G36))*($F36=2)</formula>
    </cfRule>
  </conditionalFormatting>
  <conditionalFormatting sqref="E19:F20 E25:F25">
    <cfRule type="expression" priority="972">
      <formula>(ISBLANK($G19))*($F19=2)</formula>
    </cfRule>
  </conditionalFormatting>
  <conditionalFormatting sqref="G19:G20 G25">
    <cfRule type="expression" dxfId="1856" priority="971">
      <formula>(ISBLANK($G19))*($F19=2)</formula>
    </cfRule>
  </conditionalFormatting>
  <conditionalFormatting sqref="E56:F57">
    <cfRule type="expression" priority="908">
      <formula>(ISBLANK($G56))*($F56=2)</formula>
    </cfRule>
  </conditionalFormatting>
  <conditionalFormatting sqref="G56:G57">
    <cfRule type="expression" dxfId="1855" priority="907">
      <formula>(ISBLANK($G56))*($F56=2)</formula>
    </cfRule>
  </conditionalFormatting>
  <conditionalFormatting sqref="E68:F69">
    <cfRule type="expression" priority="876">
      <formula>(ISBLANK($G68))*($F68=2)</formula>
    </cfRule>
  </conditionalFormatting>
  <conditionalFormatting sqref="G68:G69">
    <cfRule type="expression" dxfId="1854" priority="875">
      <formula>(ISBLANK($G68))*($F68=2)</formula>
    </cfRule>
  </conditionalFormatting>
  <conditionalFormatting sqref="E81:F89">
    <cfRule type="expression" priority="812">
      <formula>(ISBLANK($G81))*($F81=2)</formula>
    </cfRule>
  </conditionalFormatting>
  <conditionalFormatting sqref="G81:G89">
    <cfRule type="expression" dxfId="1853" priority="811">
      <formula>(ISBLANK($G81))*($F81=2)</formula>
    </cfRule>
  </conditionalFormatting>
  <conditionalFormatting sqref="E13:F15">
    <cfRule type="expression" priority="748">
      <formula>(ISBLANK($G13))*($F13=2)</formula>
    </cfRule>
  </conditionalFormatting>
  <conditionalFormatting sqref="G13:G15">
    <cfRule type="expression" dxfId="1852" priority="747">
      <formula>(ISBLANK($G13))*($F13=2)</formula>
    </cfRule>
  </conditionalFormatting>
  <conditionalFormatting sqref="E17:F18">
    <cfRule type="expression" priority="716">
      <formula>(ISBLANK($G17))*($F17=2)</formula>
    </cfRule>
  </conditionalFormatting>
  <conditionalFormatting sqref="G17:G18">
    <cfRule type="expression" dxfId="1851" priority="715">
      <formula>(ISBLANK($G17))*($F17=2)</formula>
    </cfRule>
  </conditionalFormatting>
  <conditionalFormatting sqref="E21:F24">
    <cfRule type="expression" priority="684">
      <formula>(ISBLANK($G21))*($F21=2)</formula>
    </cfRule>
  </conditionalFormatting>
  <conditionalFormatting sqref="G21:G24">
    <cfRule type="expression" dxfId="1850" priority="683">
      <formula>(ISBLANK($G21))*($F21=2)</formula>
    </cfRule>
  </conditionalFormatting>
  <conditionalFormatting sqref="E26:F26">
    <cfRule type="expression" priority="652">
      <formula>(ISBLANK($G26))*($F26=2)</formula>
    </cfRule>
  </conditionalFormatting>
  <conditionalFormatting sqref="G26">
    <cfRule type="expression" dxfId="1849" priority="651">
      <formula>(ISBLANK($G26))*($F26=2)</formula>
    </cfRule>
  </conditionalFormatting>
  <conditionalFormatting sqref="E28:F32">
    <cfRule type="expression" priority="620">
      <formula>(ISBLANK($G28))*($F28=2)</formula>
    </cfRule>
  </conditionalFormatting>
  <conditionalFormatting sqref="G28:G32">
    <cfRule type="expression" dxfId="1848" priority="619">
      <formula>(ISBLANK($G28))*($F28=2)</formula>
    </cfRule>
  </conditionalFormatting>
  <conditionalFormatting sqref="E33:F33">
    <cfRule type="expression" priority="588">
      <formula>(ISBLANK($G33))*($F33=2)</formula>
    </cfRule>
  </conditionalFormatting>
  <conditionalFormatting sqref="G33">
    <cfRule type="expression" dxfId="1847" priority="587">
      <formula>(ISBLANK($G33))*($F33=2)</formula>
    </cfRule>
  </conditionalFormatting>
  <conditionalFormatting sqref="E34:F35">
    <cfRule type="expression" priority="556">
      <formula>(ISBLANK($G34))*($F34=2)</formula>
    </cfRule>
  </conditionalFormatting>
  <conditionalFormatting sqref="G34:G35">
    <cfRule type="expression" dxfId="1846" priority="555">
      <formula>(ISBLANK($G34))*($F34=2)</formula>
    </cfRule>
  </conditionalFormatting>
  <conditionalFormatting sqref="E37:F40">
    <cfRule type="expression" priority="524">
      <formula>(ISBLANK($G37))*($F37=2)</formula>
    </cfRule>
  </conditionalFormatting>
  <conditionalFormatting sqref="G37:G40">
    <cfRule type="expression" dxfId="1845" priority="523">
      <formula>(ISBLANK($G37))*($F37=2)</formula>
    </cfRule>
  </conditionalFormatting>
  <conditionalFormatting sqref="E42:F48">
    <cfRule type="expression" priority="492">
      <formula>(ISBLANK($G42))*($F42=2)</formula>
    </cfRule>
  </conditionalFormatting>
  <conditionalFormatting sqref="G42:G48">
    <cfRule type="expression" dxfId="1844" priority="491">
      <formula>(ISBLANK($G42))*($F42=2)</formula>
    </cfRule>
  </conditionalFormatting>
  <conditionalFormatting sqref="E50:F55">
    <cfRule type="expression" priority="460">
      <formula>(ISBLANK($G50))*($F50=2)</formula>
    </cfRule>
  </conditionalFormatting>
  <conditionalFormatting sqref="G50:G55">
    <cfRule type="expression" dxfId="1843" priority="459">
      <formula>(ISBLANK($G50))*($F50=2)</formula>
    </cfRule>
  </conditionalFormatting>
  <conditionalFormatting sqref="E58:F65">
    <cfRule type="expression" priority="428">
      <formula>(ISBLANK($G58))*($F58=2)</formula>
    </cfRule>
  </conditionalFormatting>
  <conditionalFormatting sqref="G58:G65">
    <cfRule type="expression" dxfId="1842" priority="427">
      <formula>(ISBLANK($G58))*($F58=2)</formula>
    </cfRule>
  </conditionalFormatting>
  <conditionalFormatting sqref="E67:F67">
    <cfRule type="expression" priority="396">
      <formula>(ISBLANK($G67))*($F67=2)</formula>
    </cfRule>
  </conditionalFormatting>
  <conditionalFormatting sqref="G67">
    <cfRule type="expression" dxfId="1841" priority="395">
      <formula>(ISBLANK($G67))*($F67=2)</formula>
    </cfRule>
  </conditionalFormatting>
  <conditionalFormatting sqref="E70:F70">
    <cfRule type="expression" priority="364">
      <formula>(ISBLANK($G70))*($F70=2)</formula>
    </cfRule>
  </conditionalFormatting>
  <conditionalFormatting sqref="G70">
    <cfRule type="expression" dxfId="1840" priority="363">
      <formula>(ISBLANK($G70))*($F70=2)</formula>
    </cfRule>
  </conditionalFormatting>
  <conditionalFormatting sqref="E71:F71">
    <cfRule type="expression" priority="332">
      <formula>(ISBLANK($G71))*($F71=2)</formula>
    </cfRule>
  </conditionalFormatting>
  <conditionalFormatting sqref="G71">
    <cfRule type="expression" dxfId="1839" priority="331">
      <formula>(ISBLANK($G71))*($F71=2)</formula>
    </cfRule>
  </conditionalFormatting>
  <conditionalFormatting sqref="E73:F73">
    <cfRule type="expression" priority="300">
      <formula>(ISBLANK($G73))*($F73=2)</formula>
    </cfRule>
  </conditionalFormatting>
  <conditionalFormatting sqref="G73">
    <cfRule type="expression" dxfId="1838" priority="299">
      <formula>(ISBLANK($G73))*($F73=2)</formula>
    </cfRule>
  </conditionalFormatting>
  <conditionalFormatting sqref="E74:F79">
    <cfRule type="expression" priority="268">
      <formula>(ISBLANK($G74))*($F74=2)</formula>
    </cfRule>
  </conditionalFormatting>
  <conditionalFormatting sqref="G74:G79">
    <cfRule type="expression" dxfId="1837" priority="267">
      <formula>(ISBLANK($G74))*($F74=2)</formula>
    </cfRule>
  </conditionalFormatting>
  <conditionalFormatting sqref="E91:F91">
    <cfRule type="expression" priority="236">
      <formula>(ISBLANK($G91))*($F91=2)</formula>
    </cfRule>
  </conditionalFormatting>
  <conditionalFormatting sqref="G91">
    <cfRule type="expression" dxfId="1836" priority="235">
      <formula>(ISBLANK($G91))*($F91=2)</formula>
    </cfRule>
  </conditionalFormatting>
  <dataValidations xWindow="392" yWindow="707" count="2">
    <dataValidation type="list" allowBlank="1" showInputMessage="1" showErrorMessage="1" promptTitle="Select from the list" prompt="Please elaborate if 'PARTIAL'." sqref="E56:E57 E33 E19:E20 E41 E68:E69 E36 E25 E81:E87 E89">
      <formula1>Response</formula1>
    </dataValidation>
    <dataValidation type="list" allowBlank="1" showInputMessage="1" showErrorMessage="1" promptTitle="Select from the list" prompt="Please elaborate if 'PARTIAL'." sqref="E13:E15 E91 E73:E79 E70:E71 E67 E58:E65 E50:E55 E42:E48 E37:E40 E34:E35 E28:E32 E26 E21:E24 E17:E18 E88">
      <formula1>ExNA</formula1>
    </dataValidation>
  </dataValidations>
  <pageMargins left="0.31496062992125984" right="0.31496062992125984" top="0.74803149606299213" bottom="0.74803149606299213" header="0.31496062992125984" footer="0.31496062992125984"/>
  <pageSetup scale="57" fitToHeight="0" orientation="landscape" r:id="rId1"/>
  <colBreaks count="1" manualBreakCount="1">
    <brk id="1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FF00"/>
    <pageSetUpPr fitToPage="1"/>
  </sheetPr>
  <dimension ref="A1:O235"/>
  <sheetViews>
    <sheetView view="pageBreakPreview" topLeftCell="A3" zoomScale="80" zoomScaleSheetLayoutView="80" workbookViewId="0">
      <pane xSplit="4" ySplit="9" topLeftCell="E58" activePane="bottomRight" state="frozen"/>
      <selection activeCell="E12" sqref="E12"/>
      <selection pane="topRight" activeCell="E12" sqref="E12"/>
      <selection pane="bottomLeft" activeCell="E12" sqref="E12"/>
      <selection pane="bottomRight" activeCell="E59" sqref="E59"/>
    </sheetView>
  </sheetViews>
  <sheetFormatPr defaultRowHeight="15" x14ac:dyDescent="0.25"/>
  <cols>
    <col min="1" max="1" width="3.7109375" style="13" customWidth="1"/>
    <col min="2" max="2" width="5.28515625" style="13" customWidth="1"/>
    <col min="3" max="3" width="15.28515625" customWidth="1"/>
    <col min="4" max="4" width="35.7109375" customWidth="1"/>
    <col min="5" max="5" width="11.85546875" customWidth="1"/>
    <col min="6" max="6" width="10.7109375" customWidth="1"/>
    <col min="7" max="7" width="25.140625" customWidth="1"/>
    <col min="8" max="8" width="23.42578125" customWidth="1"/>
    <col min="9" max="9" width="34.5703125" customWidth="1"/>
    <col min="10" max="10" width="3.7109375" customWidth="1"/>
    <col min="11" max="11" width="3.28515625" style="19" hidden="1" customWidth="1"/>
    <col min="12" max="12" width="4.85546875" customWidth="1"/>
    <col min="13" max="13" width="16.7109375" customWidth="1"/>
    <col min="14" max="14" width="14" customWidth="1"/>
    <col min="15" max="15" width="29" customWidth="1"/>
  </cols>
  <sheetData>
    <row r="1" spans="1:15" s="69" customFormat="1" ht="15.75" hidden="1" thickBot="1" x14ac:dyDescent="0.3">
      <c r="A1" s="95"/>
      <c r="B1" s="240"/>
      <c r="C1" s="100"/>
      <c r="D1" s="100"/>
      <c r="E1" s="100"/>
      <c r="F1" s="100"/>
      <c r="G1" s="100"/>
      <c r="H1" s="100"/>
      <c r="I1" s="100"/>
      <c r="J1" s="101"/>
      <c r="K1" s="119"/>
      <c r="L1" s="394"/>
    </row>
    <row r="2" spans="1:15" s="69" customFormat="1" ht="15.75" hidden="1" customHeight="1" thickBot="1" x14ac:dyDescent="0.3">
      <c r="A2" s="90"/>
      <c r="B2" s="885" t="s">
        <v>1475</v>
      </c>
      <c r="C2" s="886"/>
      <c r="D2" s="886"/>
      <c r="E2" s="886"/>
      <c r="F2" s="886"/>
      <c r="G2" s="886"/>
      <c r="H2" s="886"/>
      <c r="I2" s="887"/>
      <c r="J2" s="93"/>
      <c r="K2" s="119"/>
      <c r="L2" s="395"/>
    </row>
    <row r="3" spans="1:15" s="69" customFormat="1" ht="15" customHeight="1" thickBot="1" x14ac:dyDescent="0.3">
      <c r="A3" s="517"/>
      <c r="B3" s="902" t="s">
        <v>371</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5" customHeight="1" thickBot="1" x14ac:dyDescent="0.35">
      <c r="A6" s="517"/>
      <c r="B6" s="522"/>
      <c r="C6" s="523"/>
      <c r="D6" s="905"/>
      <c r="E6" s="524"/>
      <c r="F6" s="525"/>
      <c r="G6" s="907"/>
      <c r="H6" s="526"/>
      <c r="I6" s="909"/>
      <c r="J6" s="518"/>
      <c r="K6" s="119"/>
      <c r="L6" s="3"/>
    </row>
    <row r="7" spans="1:15" s="69" customFormat="1" ht="15" customHeight="1" thickBot="1" x14ac:dyDescent="0.3">
      <c r="A7" s="517"/>
      <c r="B7" s="602"/>
      <c r="C7" s="519"/>
      <c r="D7" s="519"/>
      <c r="E7" s="519"/>
      <c r="F7" s="519"/>
      <c r="G7" s="519"/>
      <c r="H7" s="519"/>
      <c r="I7" s="519"/>
      <c r="J7" s="518"/>
      <c r="K7" s="119"/>
      <c r="L7" s="242"/>
    </row>
    <row r="8" spans="1:15" s="69" customFormat="1" ht="15" customHeight="1" x14ac:dyDescent="0.25">
      <c r="A8" s="517"/>
      <c r="B8" s="911"/>
      <c r="C8" s="912"/>
      <c r="D8" s="915">
        <f>D160</f>
        <v>2.7777777777777777</v>
      </c>
      <c r="E8" s="519"/>
      <c r="F8" s="911"/>
      <c r="G8" s="912"/>
      <c r="H8" s="916">
        <f>D163</f>
        <v>0</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5" customHeight="1"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s="13" customFormat="1" ht="23.1" customHeight="1" x14ac:dyDescent="0.25">
      <c r="A12" s="619"/>
      <c r="B12" s="462" t="s">
        <v>1865</v>
      </c>
      <c r="C12" s="463"/>
      <c r="D12" s="463"/>
      <c r="E12" s="463"/>
      <c r="F12" s="463"/>
      <c r="G12" s="463"/>
      <c r="H12" s="463"/>
      <c r="I12" s="464"/>
      <c r="J12" s="620"/>
      <c r="K12" s="119">
        <f t="shared" ref="K12:K30" si="0">IF(E12="",1,0)</f>
        <v>1</v>
      </c>
    </row>
    <row r="13" spans="1:15" s="13" customFormat="1" ht="45" x14ac:dyDescent="0.25">
      <c r="A13" s="619"/>
      <c r="B13" s="621">
        <v>1</v>
      </c>
      <c r="C13" s="710"/>
      <c r="D13" s="383" t="s">
        <v>1418</v>
      </c>
      <c r="E13" s="112" t="s">
        <v>29</v>
      </c>
      <c r="F13" s="762">
        <f t="shared" ref="F13:F19" si="1">IF(E13="yes",3,IF(E13="Partial",2,IF(E13="No",1,IF(E13="N/A","",IF(E13="","")))))</f>
        <v>3</v>
      </c>
      <c r="G13" s="89"/>
      <c r="H13" s="385" t="s">
        <v>1429</v>
      </c>
      <c r="I13" s="385" t="s">
        <v>1425</v>
      </c>
      <c r="J13" s="620"/>
      <c r="K13" s="119">
        <f t="shared" si="0"/>
        <v>0</v>
      </c>
      <c r="L13" s="400"/>
      <c r="M13" s="505"/>
      <c r="N13" s="505"/>
      <c r="O13" s="505"/>
    </row>
    <row r="14" spans="1:15" s="13" customFormat="1" ht="60" x14ac:dyDescent="0.25">
      <c r="A14" s="619"/>
      <c r="B14" s="621">
        <v>2</v>
      </c>
      <c r="C14" s="710"/>
      <c r="D14" s="385" t="s">
        <v>2116</v>
      </c>
      <c r="E14" s="112" t="s">
        <v>29</v>
      </c>
      <c r="F14" s="762">
        <f t="shared" si="1"/>
        <v>3</v>
      </c>
      <c r="G14" s="89"/>
      <c r="H14" s="385" t="s">
        <v>2115</v>
      </c>
      <c r="I14" s="385" t="s">
        <v>2121</v>
      </c>
      <c r="J14" s="620"/>
      <c r="K14" s="119">
        <f t="shared" si="0"/>
        <v>0</v>
      </c>
      <c r="L14" s="400"/>
      <c r="M14" s="505"/>
      <c r="N14" s="505"/>
      <c r="O14" s="505"/>
    </row>
    <row r="15" spans="1:15" s="13" customFormat="1" ht="150" x14ac:dyDescent="0.25">
      <c r="A15" s="619"/>
      <c r="B15" s="621">
        <v>3</v>
      </c>
      <c r="C15" s="710"/>
      <c r="D15" s="383" t="s">
        <v>2117</v>
      </c>
      <c r="E15" s="112" t="s">
        <v>29</v>
      </c>
      <c r="F15" s="763">
        <f t="shared" si="1"/>
        <v>3</v>
      </c>
      <c r="G15" s="89"/>
      <c r="H15" s="383" t="s">
        <v>1408</v>
      </c>
      <c r="I15" s="383" t="s">
        <v>1859</v>
      </c>
      <c r="J15" s="620"/>
      <c r="K15" s="119">
        <f t="shared" si="0"/>
        <v>0</v>
      </c>
      <c r="L15" s="400"/>
      <c r="M15" s="505"/>
      <c r="N15" s="505"/>
      <c r="O15" s="505"/>
    </row>
    <row r="16" spans="1:15" s="13" customFormat="1" ht="105" x14ac:dyDescent="0.25">
      <c r="A16" s="619"/>
      <c r="B16" s="621">
        <v>4</v>
      </c>
      <c r="C16" s="710"/>
      <c r="D16" s="383" t="s">
        <v>3764</v>
      </c>
      <c r="E16" s="112" t="s">
        <v>30</v>
      </c>
      <c r="F16" s="763">
        <f t="shared" si="1"/>
        <v>2</v>
      </c>
      <c r="G16" s="89" t="s">
        <v>5171</v>
      </c>
      <c r="H16" s="383" t="s">
        <v>1409</v>
      </c>
      <c r="I16" s="383" t="s">
        <v>1410</v>
      </c>
      <c r="J16" s="620"/>
      <c r="K16" s="119">
        <f t="shared" si="0"/>
        <v>0</v>
      </c>
      <c r="L16" s="400"/>
      <c r="M16" s="505"/>
      <c r="N16" s="505"/>
      <c r="O16" s="505"/>
    </row>
    <row r="17" spans="1:15" s="13" customFormat="1" ht="120" x14ac:dyDescent="0.25">
      <c r="A17" s="619"/>
      <c r="B17" s="621">
        <v>5</v>
      </c>
      <c r="C17" s="710"/>
      <c r="D17" s="383" t="s">
        <v>1428</v>
      </c>
      <c r="E17" s="112" t="s">
        <v>29</v>
      </c>
      <c r="F17" s="763">
        <f t="shared" si="1"/>
        <v>3</v>
      </c>
      <c r="G17" s="89"/>
      <c r="H17" s="385" t="s">
        <v>1430</v>
      </c>
      <c r="I17" s="383" t="s">
        <v>1419</v>
      </c>
      <c r="J17" s="620"/>
      <c r="K17" s="119">
        <f t="shared" si="0"/>
        <v>0</v>
      </c>
      <c r="L17" s="400"/>
      <c r="M17" s="505"/>
      <c r="N17" s="505"/>
      <c r="O17" s="505"/>
    </row>
    <row r="18" spans="1:15" s="13" customFormat="1" ht="30" x14ac:dyDescent="0.25">
      <c r="A18" s="619"/>
      <c r="B18" s="621">
        <v>6</v>
      </c>
      <c r="C18" s="710"/>
      <c r="D18" s="385" t="s">
        <v>2118</v>
      </c>
      <c r="E18" s="112" t="s">
        <v>29</v>
      </c>
      <c r="F18" s="763">
        <f t="shared" si="1"/>
        <v>3</v>
      </c>
      <c r="G18" s="89"/>
      <c r="H18" s="385" t="s">
        <v>2122</v>
      </c>
      <c r="I18" s="383" t="s">
        <v>1420</v>
      </c>
      <c r="J18" s="620"/>
      <c r="K18" s="119">
        <f t="shared" si="0"/>
        <v>0</v>
      </c>
      <c r="L18" s="400"/>
      <c r="M18" s="505"/>
      <c r="N18" s="505"/>
      <c r="O18" s="505"/>
    </row>
    <row r="19" spans="1:15" s="13" customFormat="1" ht="60" x14ac:dyDescent="0.25">
      <c r="A19" s="619"/>
      <c r="B19" s="621">
        <v>7</v>
      </c>
      <c r="C19" s="710"/>
      <c r="D19" s="385" t="s">
        <v>2112</v>
      </c>
      <c r="E19" s="112" t="s">
        <v>30</v>
      </c>
      <c r="F19" s="762">
        <f t="shared" si="1"/>
        <v>2</v>
      </c>
      <c r="G19" s="89" t="s">
        <v>5172</v>
      </c>
      <c r="H19" s="385" t="s">
        <v>2124</v>
      </c>
      <c r="I19" s="385" t="s">
        <v>2123</v>
      </c>
      <c r="J19" s="620"/>
      <c r="K19" s="119">
        <f t="shared" si="0"/>
        <v>0</v>
      </c>
      <c r="L19" s="400"/>
      <c r="M19" s="505"/>
      <c r="N19" s="505"/>
      <c r="O19" s="505"/>
    </row>
    <row r="20" spans="1:15" s="13" customFormat="1" ht="135" x14ac:dyDescent="0.25">
      <c r="A20" s="619"/>
      <c r="B20" s="621">
        <v>8</v>
      </c>
      <c r="C20" s="710"/>
      <c r="D20" s="385" t="s">
        <v>2926</v>
      </c>
      <c r="E20" s="112" t="s">
        <v>29</v>
      </c>
      <c r="F20" s="762">
        <f t="shared" ref="F20:F30" si="2">IF(E20="yes",3,IF(E20="Partial",2,IF(E20="No",1,IF(E20="N/A","",IF(E20="","")))))</f>
        <v>3</v>
      </c>
      <c r="G20" s="89"/>
      <c r="H20" s="383" t="s">
        <v>1221</v>
      </c>
      <c r="I20" s="383" t="s">
        <v>2154</v>
      </c>
      <c r="J20" s="620"/>
      <c r="K20" s="119">
        <f t="shared" si="0"/>
        <v>0</v>
      </c>
      <c r="L20" s="400"/>
      <c r="M20" s="505"/>
      <c r="N20" s="505"/>
      <c r="O20" s="505"/>
    </row>
    <row r="21" spans="1:15" s="13" customFormat="1" ht="90" x14ac:dyDescent="0.25">
      <c r="A21" s="619"/>
      <c r="B21" s="621">
        <v>9</v>
      </c>
      <c r="C21" s="383"/>
      <c r="D21" s="383" t="s">
        <v>4913</v>
      </c>
      <c r="E21" s="112" t="s">
        <v>29</v>
      </c>
      <c r="F21" s="762">
        <f t="shared" si="2"/>
        <v>3</v>
      </c>
      <c r="G21" s="89"/>
      <c r="H21" s="383" t="s">
        <v>4912</v>
      </c>
      <c r="I21" s="383" t="s">
        <v>4911</v>
      </c>
      <c r="J21" s="620"/>
      <c r="K21" s="119">
        <f t="shared" si="0"/>
        <v>0</v>
      </c>
      <c r="L21" s="400"/>
      <c r="M21" s="505"/>
      <c r="N21" s="505"/>
      <c r="O21" s="505"/>
    </row>
    <row r="22" spans="1:15" s="13" customFormat="1" ht="60" x14ac:dyDescent="0.25">
      <c r="A22" s="619"/>
      <c r="B22" s="621">
        <v>10</v>
      </c>
      <c r="C22" s="383"/>
      <c r="D22" s="385" t="s">
        <v>4915</v>
      </c>
      <c r="E22" s="112" t="s">
        <v>29</v>
      </c>
      <c r="F22" s="762">
        <f t="shared" si="2"/>
        <v>3</v>
      </c>
      <c r="G22" s="89"/>
      <c r="H22" s="385" t="s">
        <v>2127</v>
      </c>
      <c r="I22" s="383" t="s">
        <v>4914</v>
      </c>
      <c r="J22" s="620"/>
      <c r="K22" s="119">
        <f t="shared" si="0"/>
        <v>0</v>
      </c>
      <c r="L22" s="400"/>
      <c r="M22" s="505"/>
      <c r="N22" s="505"/>
      <c r="O22" s="505"/>
    </row>
    <row r="23" spans="1:15" s="13" customFormat="1" ht="86.25" customHeight="1" x14ac:dyDescent="0.25">
      <c r="A23" s="619"/>
      <c r="B23" s="621">
        <v>11</v>
      </c>
      <c r="C23" s="710"/>
      <c r="D23" s="385" t="s">
        <v>4916</v>
      </c>
      <c r="E23" s="112" t="s">
        <v>29</v>
      </c>
      <c r="F23" s="762">
        <f t="shared" si="2"/>
        <v>3</v>
      </c>
      <c r="G23" s="89"/>
      <c r="H23" s="383" t="s">
        <v>3686</v>
      </c>
      <c r="I23" s="385" t="s">
        <v>4917</v>
      </c>
      <c r="J23" s="620"/>
      <c r="K23" s="119">
        <f t="shared" si="0"/>
        <v>0</v>
      </c>
      <c r="L23" s="400"/>
      <c r="M23" s="505"/>
      <c r="N23" s="505"/>
      <c r="O23" s="505"/>
    </row>
    <row r="24" spans="1:15" s="13" customFormat="1" ht="45" x14ac:dyDescent="0.25">
      <c r="A24" s="619"/>
      <c r="B24" s="621">
        <v>12</v>
      </c>
      <c r="C24" s="710"/>
      <c r="D24" s="385" t="s">
        <v>1423</v>
      </c>
      <c r="E24" s="112" t="s">
        <v>29</v>
      </c>
      <c r="F24" s="762">
        <f t="shared" si="2"/>
        <v>3</v>
      </c>
      <c r="G24" s="89"/>
      <c r="H24" s="385" t="s">
        <v>1860</v>
      </c>
      <c r="I24" s="385" t="s">
        <v>1424</v>
      </c>
      <c r="J24" s="620"/>
      <c r="K24" s="119">
        <f t="shared" si="0"/>
        <v>0</v>
      </c>
      <c r="L24" s="400"/>
      <c r="M24" s="505"/>
      <c r="N24" s="505"/>
      <c r="O24" s="505"/>
    </row>
    <row r="25" spans="1:15" s="13" customFormat="1" ht="45" x14ac:dyDescent="0.25">
      <c r="A25" s="619"/>
      <c r="B25" s="621">
        <v>13</v>
      </c>
      <c r="C25" s="710"/>
      <c r="D25" s="385" t="s">
        <v>2128</v>
      </c>
      <c r="E25" s="112" t="s">
        <v>31</v>
      </c>
      <c r="F25" s="762">
        <f t="shared" si="2"/>
        <v>1</v>
      </c>
      <c r="G25" s="89" t="s">
        <v>5173</v>
      </c>
      <c r="H25" s="385" t="s">
        <v>2125</v>
      </c>
      <c r="I25" s="385" t="s">
        <v>2126</v>
      </c>
      <c r="J25" s="620"/>
      <c r="K25" s="119">
        <f t="shared" si="0"/>
        <v>0</v>
      </c>
      <c r="L25" s="400"/>
      <c r="M25" s="505"/>
      <c r="N25" s="505"/>
      <c r="O25" s="505"/>
    </row>
    <row r="26" spans="1:15" s="13" customFormat="1" ht="45" x14ac:dyDescent="0.25">
      <c r="A26" s="619"/>
      <c r="B26" s="621">
        <v>14</v>
      </c>
      <c r="C26" s="710"/>
      <c r="D26" s="385" t="s">
        <v>4919</v>
      </c>
      <c r="E26" s="112" t="s">
        <v>29</v>
      </c>
      <c r="F26" s="762">
        <f t="shared" si="2"/>
        <v>3</v>
      </c>
      <c r="G26" s="89"/>
      <c r="H26" s="385" t="s">
        <v>1860</v>
      </c>
      <c r="I26" s="385" t="s">
        <v>4920</v>
      </c>
      <c r="J26" s="620"/>
      <c r="K26" s="119">
        <f t="shared" si="0"/>
        <v>0</v>
      </c>
      <c r="L26" s="400"/>
      <c r="M26" s="505"/>
      <c r="N26" s="505"/>
      <c r="O26" s="505"/>
    </row>
    <row r="27" spans="1:15" s="13" customFormat="1" ht="60" x14ac:dyDescent="0.25">
      <c r="A27" s="619"/>
      <c r="B27" s="621">
        <v>15</v>
      </c>
      <c r="C27" s="711"/>
      <c r="D27" s="385" t="s">
        <v>4918</v>
      </c>
      <c r="E27" s="112" t="s">
        <v>29</v>
      </c>
      <c r="F27" s="762">
        <f t="shared" si="2"/>
        <v>3</v>
      </c>
      <c r="G27" s="89"/>
      <c r="H27" s="385" t="s">
        <v>1860</v>
      </c>
      <c r="I27" s="385" t="s">
        <v>4921</v>
      </c>
      <c r="J27" s="620"/>
      <c r="K27" s="119">
        <f t="shared" si="0"/>
        <v>0</v>
      </c>
      <c r="L27" s="400"/>
      <c r="M27" s="505"/>
      <c r="N27" s="505"/>
      <c r="O27" s="505"/>
    </row>
    <row r="28" spans="1:15" s="13" customFormat="1" ht="45" x14ac:dyDescent="0.25">
      <c r="A28" s="619"/>
      <c r="B28" s="621">
        <v>16</v>
      </c>
      <c r="C28" s="710"/>
      <c r="D28" s="712" t="s">
        <v>2927</v>
      </c>
      <c r="E28" s="112" t="s">
        <v>31</v>
      </c>
      <c r="F28" s="762">
        <f t="shared" si="2"/>
        <v>1</v>
      </c>
      <c r="G28" s="89"/>
      <c r="H28" s="385" t="s">
        <v>1860</v>
      </c>
      <c r="I28" s="555" t="s">
        <v>2143</v>
      </c>
      <c r="J28" s="620"/>
      <c r="K28" s="119">
        <f t="shared" si="0"/>
        <v>0</v>
      </c>
      <c r="L28" s="400"/>
      <c r="M28" s="505"/>
      <c r="N28" s="505"/>
      <c r="O28" s="505"/>
    </row>
    <row r="29" spans="1:15" s="13" customFormat="1" ht="60" x14ac:dyDescent="0.25">
      <c r="A29" s="619"/>
      <c r="B29" s="621">
        <v>17</v>
      </c>
      <c r="C29" s="710"/>
      <c r="D29" s="712" t="s">
        <v>2928</v>
      </c>
      <c r="E29" s="112" t="s">
        <v>29</v>
      </c>
      <c r="F29" s="762">
        <f t="shared" si="2"/>
        <v>3</v>
      </c>
      <c r="G29" s="89"/>
      <c r="H29" s="385" t="s">
        <v>1860</v>
      </c>
      <c r="I29" s="385" t="s">
        <v>2142</v>
      </c>
      <c r="J29" s="620"/>
      <c r="K29" s="119">
        <f t="shared" si="0"/>
        <v>0</v>
      </c>
      <c r="L29" s="400"/>
      <c r="M29" s="505"/>
      <c r="N29" s="505"/>
      <c r="O29" s="505"/>
    </row>
    <row r="30" spans="1:15" s="13" customFormat="1" ht="60" x14ac:dyDescent="0.25">
      <c r="A30" s="619"/>
      <c r="B30" s="621">
        <v>18</v>
      </c>
      <c r="C30" s="710"/>
      <c r="D30" s="385" t="s">
        <v>4923</v>
      </c>
      <c r="E30" s="112" t="s">
        <v>29</v>
      </c>
      <c r="F30" s="762">
        <f t="shared" si="2"/>
        <v>3</v>
      </c>
      <c r="G30" s="89"/>
      <c r="H30" s="383" t="s">
        <v>1411</v>
      </c>
      <c r="I30" s="383" t="s">
        <v>4922</v>
      </c>
      <c r="J30" s="620"/>
      <c r="K30" s="119">
        <f t="shared" si="0"/>
        <v>0</v>
      </c>
      <c r="L30" s="400"/>
      <c r="M30" s="505"/>
      <c r="N30" s="505"/>
      <c r="O30" s="505"/>
    </row>
    <row r="31" spans="1:15" s="13" customFormat="1" ht="23.1" customHeight="1" x14ac:dyDescent="0.25">
      <c r="A31" s="619"/>
      <c r="B31" s="462" t="s">
        <v>1858</v>
      </c>
      <c r="C31" s="463"/>
      <c r="D31" s="463"/>
      <c r="E31" s="508"/>
      <c r="F31" s="463"/>
      <c r="G31" s="508"/>
      <c r="H31" s="463"/>
      <c r="I31" s="464"/>
      <c r="J31" s="620"/>
      <c r="K31" s="119"/>
      <c r="L31" s="400"/>
      <c r="M31" s="505"/>
      <c r="N31" s="505"/>
      <c r="O31" s="505"/>
    </row>
    <row r="32" spans="1:15" s="13" customFormat="1" ht="105" x14ac:dyDescent="0.25">
      <c r="A32" s="619"/>
      <c r="B32" s="649">
        <v>19</v>
      </c>
      <c r="C32" s="710"/>
      <c r="D32" s="383" t="s">
        <v>1412</v>
      </c>
      <c r="E32" s="112" t="s">
        <v>31</v>
      </c>
      <c r="F32" s="763">
        <f>IF(E32="yes",3,IF(E32="Partial",2,IF(E32="No",1,IF(E32="N/A","",IF(E32="","")))))</f>
        <v>1</v>
      </c>
      <c r="G32" s="89" t="s">
        <v>5231</v>
      </c>
      <c r="H32" s="383" t="s">
        <v>1426</v>
      </c>
      <c r="I32" s="383" t="s">
        <v>1413</v>
      </c>
      <c r="J32" s="620"/>
      <c r="K32" s="119">
        <f>IF(E32="",1,0)</f>
        <v>0</v>
      </c>
      <c r="L32" s="400"/>
      <c r="M32" s="505"/>
      <c r="N32" s="505"/>
      <c r="O32" s="505"/>
    </row>
    <row r="33" spans="1:15" ht="83.25" customHeight="1" x14ac:dyDescent="0.25">
      <c r="A33" s="635"/>
      <c r="B33" s="649">
        <v>20</v>
      </c>
      <c r="C33" s="713"/>
      <c r="D33" s="714" t="s">
        <v>2119</v>
      </c>
      <c r="E33" s="112" t="s">
        <v>29</v>
      </c>
      <c r="F33" s="763">
        <f>IF(E33="yes",3,IF(E33="Partial",2,IF(E33="No",1,IF(E33="N/A","",IF(E33="","")))))</f>
        <v>3</v>
      </c>
      <c r="G33" s="89"/>
      <c r="H33" s="385" t="s">
        <v>2139</v>
      </c>
      <c r="I33" s="383" t="s">
        <v>4930</v>
      </c>
      <c r="J33" s="620"/>
      <c r="K33" s="119">
        <f>IF(E33="",1,0)</f>
        <v>0</v>
      </c>
      <c r="L33" s="400"/>
      <c r="M33" s="505"/>
      <c r="N33" s="505"/>
      <c r="O33" s="505"/>
    </row>
    <row r="34" spans="1:15" ht="23.1" customHeight="1" x14ac:dyDescent="0.25">
      <c r="A34" s="619"/>
      <c r="B34" s="462" t="s">
        <v>403</v>
      </c>
      <c r="C34" s="463"/>
      <c r="D34" s="463"/>
      <c r="E34" s="508"/>
      <c r="F34" s="463"/>
      <c r="G34" s="508"/>
      <c r="H34" s="463"/>
      <c r="I34" s="464"/>
      <c r="J34" s="620"/>
      <c r="K34" s="119"/>
      <c r="L34" s="400"/>
      <c r="M34" s="505"/>
      <c r="N34" s="505"/>
      <c r="O34" s="505"/>
    </row>
    <row r="35" spans="1:15" s="23" customFormat="1" ht="60" x14ac:dyDescent="0.25">
      <c r="A35" s="685"/>
      <c r="B35" s="687">
        <v>21</v>
      </c>
      <c r="C35" s="715" t="s">
        <v>4614</v>
      </c>
      <c r="D35" s="689" t="s">
        <v>2151</v>
      </c>
      <c r="E35" s="112" t="s">
        <v>29</v>
      </c>
      <c r="F35" s="762">
        <f>IF(E35="yes",3,IF(E35="Partial",2,IF(E35="No",1,IF(E35="N/A","",IF(E35="","")))))</f>
        <v>3</v>
      </c>
      <c r="G35" s="89"/>
      <c r="H35" s="716" t="s">
        <v>2153</v>
      </c>
      <c r="I35" s="716" t="s">
        <v>2152</v>
      </c>
      <c r="J35" s="717"/>
      <c r="K35" s="119">
        <f t="shared" ref="K35:K59" si="3">IF(E35="",1,0)</f>
        <v>0</v>
      </c>
      <c r="L35" s="411"/>
      <c r="M35" s="511"/>
      <c r="N35" s="511"/>
      <c r="O35" s="511"/>
    </row>
    <row r="36" spans="1:15" s="23" customFormat="1" ht="180" x14ac:dyDescent="0.25">
      <c r="A36" s="685"/>
      <c r="B36" s="687">
        <v>22</v>
      </c>
      <c r="C36" s="718"/>
      <c r="D36" s="716" t="s">
        <v>3616</v>
      </c>
      <c r="E36" s="112" t="s">
        <v>29</v>
      </c>
      <c r="F36" s="762">
        <f t="shared" ref="F36:F59" si="4">IF(E36="yes",3,IF(E36="Partial",2,IF(E36="No",1,IF(E36="N/A","",IF(E36="","")))))</f>
        <v>3</v>
      </c>
      <c r="G36" s="89"/>
      <c r="H36" s="716" t="s">
        <v>2929</v>
      </c>
      <c r="I36" s="716" t="s">
        <v>3615</v>
      </c>
      <c r="J36" s="717"/>
      <c r="K36" s="119">
        <f t="shared" si="3"/>
        <v>0</v>
      </c>
      <c r="L36" s="411"/>
      <c r="M36" s="511"/>
      <c r="N36" s="511"/>
      <c r="O36" s="511"/>
    </row>
    <row r="37" spans="1:15" s="13" customFormat="1" ht="60" x14ac:dyDescent="0.25">
      <c r="A37" s="619"/>
      <c r="B37" s="687">
        <v>23</v>
      </c>
      <c r="C37" s="710"/>
      <c r="D37" s="383" t="s">
        <v>1332</v>
      </c>
      <c r="E37" s="112" t="s">
        <v>29</v>
      </c>
      <c r="F37" s="762">
        <f t="shared" si="4"/>
        <v>3</v>
      </c>
      <c r="G37" s="89"/>
      <c r="H37" s="383" t="s">
        <v>1417</v>
      </c>
      <c r="I37" s="383" t="s">
        <v>1416</v>
      </c>
      <c r="J37" s="620"/>
      <c r="K37" s="119">
        <f t="shared" si="3"/>
        <v>0</v>
      </c>
      <c r="L37" s="400"/>
      <c r="M37" s="505"/>
      <c r="N37" s="505"/>
      <c r="O37" s="505"/>
    </row>
    <row r="38" spans="1:15" s="13" customFormat="1" ht="75" x14ac:dyDescent="0.25">
      <c r="A38" s="619"/>
      <c r="B38" s="687">
        <v>24</v>
      </c>
      <c r="C38" s="710"/>
      <c r="D38" s="383" t="s">
        <v>2131</v>
      </c>
      <c r="E38" s="112" t="s">
        <v>29</v>
      </c>
      <c r="F38" s="762">
        <f t="shared" si="4"/>
        <v>3</v>
      </c>
      <c r="G38" s="89"/>
      <c r="H38" s="383" t="s">
        <v>1427</v>
      </c>
      <c r="I38" s="383" t="s">
        <v>2132</v>
      </c>
      <c r="J38" s="620"/>
      <c r="K38" s="119">
        <f t="shared" si="3"/>
        <v>0</v>
      </c>
      <c r="L38" s="400"/>
      <c r="M38" s="505"/>
      <c r="N38" s="505"/>
      <c r="O38" s="505"/>
    </row>
    <row r="39" spans="1:15" s="13" customFormat="1" ht="75" x14ac:dyDescent="0.25">
      <c r="A39" s="619"/>
      <c r="B39" s="687">
        <v>25</v>
      </c>
      <c r="C39" s="710"/>
      <c r="D39" s="383" t="s">
        <v>3614</v>
      </c>
      <c r="E39" s="112" t="s">
        <v>29</v>
      </c>
      <c r="F39" s="762">
        <f t="shared" si="4"/>
        <v>3</v>
      </c>
      <c r="G39" s="89"/>
      <c r="H39" s="383" t="s">
        <v>1331</v>
      </c>
      <c r="I39" s="383" t="s">
        <v>2133</v>
      </c>
      <c r="J39" s="620"/>
      <c r="K39" s="119">
        <f t="shared" si="3"/>
        <v>0</v>
      </c>
      <c r="L39" s="400"/>
      <c r="M39" s="505"/>
      <c r="N39" s="505"/>
      <c r="O39" s="505"/>
    </row>
    <row r="40" spans="1:15" s="13" customFormat="1" ht="60" x14ac:dyDescent="0.25">
      <c r="A40" s="619"/>
      <c r="B40" s="687">
        <v>26</v>
      </c>
      <c r="C40" s="642"/>
      <c r="D40" s="385" t="s">
        <v>3611</v>
      </c>
      <c r="E40" s="112" t="s">
        <v>29</v>
      </c>
      <c r="F40" s="762">
        <f t="shared" si="4"/>
        <v>3</v>
      </c>
      <c r="G40" s="89"/>
      <c r="H40" s="385" t="s">
        <v>3620</v>
      </c>
      <c r="I40" s="385" t="s">
        <v>3619</v>
      </c>
      <c r="J40" s="620"/>
      <c r="K40" s="119">
        <f t="shared" si="3"/>
        <v>0</v>
      </c>
      <c r="L40" s="400"/>
      <c r="M40" s="505"/>
      <c r="N40" s="505"/>
      <c r="O40" s="505"/>
    </row>
    <row r="41" spans="1:15" s="13" customFormat="1" ht="75" x14ac:dyDescent="0.25">
      <c r="A41" s="619"/>
      <c r="B41" s="687">
        <v>27</v>
      </c>
      <c r="C41" s="642"/>
      <c r="D41" s="385" t="s">
        <v>3612</v>
      </c>
      <c r="E41" s="112" t="s">
        <v>29</v>
      </c>
      <c r="F41" s="762">
        <f t="shared" si="4"/>
        <v>3</v>
      </c>
      <c r="G41" s="89"/>
      <c r="H41" s="385" t="s">
        <v>3620</v>
      </c>
      <c r="I41" s="385" t="s">
        <v>3621</v>
      </c>
      <c r="J41" s="620"/>
      <c r="K41" s="119">
        <f t="shared" si="3"/>
        <v>0</v>
      </c>
      <c r="L41" s="400"/>
      <c r="M41" s="505"/>
      <c r="N41" s="505"/>
      <c r="O41" s="505"/>
    </row>
    <row r="42" spans="1:15" s="23" customFormat="1" ht="90" x14ac:dyDescent="0.25">
      <c r="A42" s="685"/>
      <c r="B42" s="687">
        <v>28</v>
      </c>
      <c r="C42" s="718"/>
      <c r="D42" s="716" t="s">
        <v>1861</v>
      </c>
      <c r="E42" s="112" t="s">
        <v>29</v>
      </c>
      <c r="F42" s="762">
        <f t="shared" si="4"/>
        <v>3</v>
      </c>
      <c r="G42" s="89"/>
      <c r="H42" s="716" t="s">
        <v>1864</v>
      </c>
      <c r="I42" s="716" t="s">
        <v>14</v>
      </c>
      <c r="J42" s="717"/>
      <c r="K42" s="119">
        <f t="shared" si="3"/>
        <v>0</v>
      </c>
      <c r="L42" s="411"/>
      <c r="M42" s="511"/>
      <c r="N42" s="511"/>
      <c r="O42" s="511"/>
    </row>
    <row r="43" spans="1:15" s="13" customFormat="1" ht="90" x14ac:dyDescent="0.25">
      <c r="A43" s="619"/>
      <c r="B43" s="687">
        <v>29</v>
      </c>
      <c r="C43" s="642"/>
      <c r="D43" s="385" t="s">
        <v>3625</v>
      </c>
      <c r="E43" s="112" t="s">
        <v>29</v>
      </c>
      <c r="F43" s="762">
        <f t="shared" si="4"/>
        <v>3</v>
      </c>
      <c r="G43" s="89"/>
      <c r="H43" s="385" t="s">
        <v>3624</v>
      </c>
      <c r="I43" s="385" t="s">
        <v>3622</v>
      </c>
      <c r="J43" s="620"/>
      <c r="K43" s="119">
        <f t="shared" si="3"/>
        <v>0</v>
      </c>
      <c r="L43" s="400"/>
      <c r="M43" s="505"/>
      <c r="N43" s="505"/>
      <c r="O43" s="505"/>
    </row>
    <row r="44" spans="1:15" s="23" customFormat="1" ht="135" x14ac:dyDescent="0.25">
      <c r="A44" s="685"/>
      <c r="B44" s="687">
        <v>30</v>
      </c>
      <c r="C44" s="718"/>
      <c r="D44" s="385" t="s">
        <v>2113</v>
      </c>
      <c r="E44" s="112" t="s">
        <v>29</v>
      </c>
      <c r="F44" s="762">
        <f t="shared" si="4"/>
        <v>3</v>
      </c>
      <c r="G44" s="89"/>
      <c r="H44" s="689" t="s">
        <v>1851</v>
      </c>
      <c r="I44" s="716" t="s">
        <v>2144</v>
      </c>
      <c r="J44" s="717"/>
      <c r="K44" s="119">
        <f t="shared" si="3"/>
        <v>0</v>
      </c>
      <c r="L44" s="411"/>
      <c r="M44" s="511"/>
      <c r="N44" s="511"/>
      <c r="O44" s="511"/>
    </row>
    <row r="45" spans="1:15" s="13" customFormat="1" ht="69" x14ac:dyDescent="0.25">
      <c r="A45" s="619"/>
      <c r="B45" s="687">
        <v>31</v>
      </c>
      <c r="C45" s="710"/>
      <c r="D45" s="385" t="s">
        <v>2120</v>
      </c>
      <c r="E45" s="112" t="s">
        <v>29</v>
      </c>
      <c r="F45" s="762">
        <f t="shared" si="4"/>
        <v>3</v>
      </c>
      <c r="G45" s="89"/>
      <c r="H45" s="383" t="s">
        <v>1431</v>
      </c>
      <c r="I45" s="385" t="s">
        <v>2138</v>
      </c>
      <c r="J45" s="620"/>
      <c r="K45" s="119">
        <f t="shared" si="3"/>
        <v>0</v>
      </c>
      <c r="L45" s="400"/>
      <c r="M45" s="505"/>
      <c r="N45" s="505"/>
      <c r="O45" s="505"/>
    </row>
    <row r="46" spans="1:15" s="13" customFormat="1" ht="60" x14ac:dyDescent="0.25">
      <c r="A46" s="619"/>
      <c r="B46" s="687">
        <v>32</v>
      </c>
      <c r="C46" s="710"/>
      <c r="D46" s="385" t="s">
        <v>3613</v>
      </c>
      <c r="E46" s="112" t="s">
        <v>29</v>
      </c>
      <c r="F46" s="762">
        <f t="shared" si="4"/>
        <v>3</v>
      </c>
      <c r="G46" s="89"/>
      <c r="H46" s="385" t="s">
        <v>3624</v>
      </c>
      <c r="I46" s="385" t="s">
        <v>3623</v>
      </c>
      <c r="J46" s="620"/>
      <c r="K46" s="119">
        <f t="shared" si="3"/>
        <v>0</v>
      </c>
      <c r="L46" s="400"/>
      <c r="M46" s="505"/>
      <c r="N46" s="505"/>
      <c r="O46" s="505"/>
    </row>
    <row r="47" spans="1:15" s="23" customFormat="1" ht="135" x14ac:dyDescent="0.25">
      <c r="A47" s="685"/>
      <c r="B47" s="687">
        <v>33</v>
      </c>
      <c r="C47" s="718"/>
      <c r="D47" s="716" t="s">
        <v>2114</v>
      </c>
      <c r="E47" s="112" t="s">
        <v>29</v>
      </c>
      <c r="F47" s="762">
        <f t="shared" si="4"/>
        <v>3</v>
      </c>
      <c r="G47" s="89"/>
      <c r="H47" s="716" t="s">
        <v>1852</v>
      </c>
      <c r="I47" s="716" t="s">
        <v>1414</v>
      </c>
      <c r="J47" s="719"/>
      <c r="K47" s="119">
        <f t="shared" si="3"/>
        <v>0</v>
      </c>
      <c r="L47" s="411"/>
      <c r="M47" s="511"/>
      <c r="N47" s="511"/>
      <c r="O47" s="511"/>
    </row>
    <row r="48" spans="1:15" s="23" customFormat="1" ht="123.75" customHeight="1" x14ac:dyDescent="0.25">
      <c r="A48" s="685"/>
      <c r="B48" s="687">
        <v>34</v>
      </c>
      <c r="C48" s="718"/>
      <c r="D48" s="716" t="s">
        <v>2137</v>
      </c>
      <c r="E48" s="112" t="s">
        <v>29</v>
      </c>
      <c r="F48" s="762">
        <f t="shared" si="4"/>
        <v>3</v>
      </c>
      <c r="G48" s="89"/>
      <c r="H48" s="689" t="s">
        <v>2136</v>
      </c>
      <c r="I48" s="689" t="s">
        <v>2930</v>
      </c>
      <c r="J48" s="719"/>
      <c r="K48" s="119">
        <f t="shared" si="3"/>
        <v>0</v>
      </c>
      <c r="L48" s="411"/>
      <c r="M48" s="511"/>
      <c r="N48" s="511"/>
      <c r="O48" s="511"/>
    </row>
    <row r="49" spans="1:15" s="23" customFormat="1" ht="180" x14ac:dyDescent="0.25">
      <c r="A49" s="685"/>
      <c r="B49" s="687">
        <v>35</v>
      </c>
      <c r="C49" s="718"/>
      <c r="D49" s="689" t="s">
        <v>2140</v>
      </c>
      <c r="E49" s="112" t="s">
        <v>29</v>
      </c>
      <c r="F49" s="762">
        <f t="shared" si="4"/>
        <v>3</v>
      </c>
      <c r="G49" s="89"/>
      <c r="H49" s="716" t="s">
        <v>2141</v>
      </c>
      <c r="I49" s="716" t="s">
        <v>2145</v>
      </c>
      <c r="J49" s="719"/>
      <c r="K49" s="119">
        <f t="shared" si="3"/>
        <v>0</v>
      </c>
      <c r="L49" s="411"/>
      <c r="M49" s="511"/>
      <c r="N49" s="511"/>
      <c r="O49" s="511"/>
    </row>
    <row r="50" spans="1:15" s="23" customFormat="1" ht="105" x14ac:dyDescent="0.25">
      <c r="A50" s="685"/>
      <c r="B50" s="687">
        <v>36</v>
      </c>
      <c r="C50" s="718"/>
      <c r="D50" s="716" t="s">
        <v>2129</v>
      </c>
      <c r="E50" s="112" t="s">
        <v>29</v>
      </c>
      <c r="F50" s="762">
        <f t="shared" si="4"/>
        <v>3</v>
      </c>
      <c r="G50" s="89"/>
      <c r="H50" s="689" t="s">
        <v>2931</v>
      </c>
      <c r="I50" s="689" t="s">
        <v>2668</v>
      </c>
      <c r="J50" s="717"/>
      <c r="K50" s="119">
        <f t="shared" si="3"/>
        <v>0</v>
      </c>
      <c r="L50" s="411"/>
      <c r="M50" s="511"/>
      <c r="N50" s="511"/>
      <c r="O50" s="511"/>
    </row>
    <row r="51" spans="1:15" s="23" customFormat="1" ht="150" x14ac:dyDescent="0.25">
      <c r="A51" s="685"/>
      <c r="B51" s="687">
        <v>37</v>
      </c>
      <c r="C51" s="718"/>
      <c r="D51" s="716" t="s">
        <v>2130</v>
      </c>
      <c r="E51" s="112" t="s">
        <v>29</v>
      </c>
      <c r="F51" s="762">
        <f t="shared" si="4"/>
        <v>3</v>
      </c>
      <c r="G51" s="89"/>
      <c r="H51" s="689" t="s">
        <v>2146</v>
      </c>
      <c r="I51" s="689" t="s">
        <v>2147</v>
      </c>
      <c r="J51" s="717"/>
      <c r="K51" s="119">
        <f t="shared" si="3"/>
        <v>0</v>
      </c>
      <c r="L51" s="411"/>
      <c r="M51" s="511"/>
      <c r="N51" s="511"/>
      <c r="O51" s="511"/>
    </row>
    <row r="52" spans="1:15" s="23" customFormat="1" ht="120" x14ac:dyDescent="0.25">
      <c r="A52" s="685"/>
      <c r="B52" s="687">
        <v>38</v>
      </c>
      <c r="C52" s="718"/>
      <c r="D52" s="716" t="s">
        <v>3586</v>
      </c>
      <c r="E52" s="112" t="s">
        <v>29</v>
      </c>
      <c r="F52" s="762">
        <f t="shared" si="4"/>
        <v>3</v>
      </c>
      <c r="G52" s="89"/>
      <c r="H52" s="689" t="s">
        <v>2149</v>
      </c>
      <c r="I52" s="716" t="s">
        <v>2148</v>
      </c>
      <c r="J52" s="717"/>
      <c r="K52" s="119">
        <f t="shared" si="3"/>
        <v>0</v>
      </c>
      <c r="L52" s="411"/>
      <c r="M52" s="511"/>
      <c r="N52" s="511"/>
      <c r="O52" s="511"/>
    </row>
    <row r="53" spans="1:15" s="23" customFormat="1" ht="60" x14ac:dyDescent="0.25">
      <c r="A53" s="685"/>
      <c r="B53" s="687">
        <v>39</v>
      </c>
      <c r="C53" s="718"/>
      <c r="D53" s="716" t="s">
        <v>3617</v>
      </c>
      <c r="E53" s="112" t="s">
        <v>29</v>
      </c>
      <c r="F53" s="762">
        <f t="shared" si="4"/>
        <v>3</v>
      </c>
      <c r="G53" s="89"/>
      <c r="H53" s="689" t="s">
        <v>3618</v>
      </c>
      <c r="I53" s="716" t="s">
        <v>3626</v>
      </c>
      <c r="J53" s="717"/>
      <c r="K53" s="119">
        <f t="shared" si="3"/>
        <v>0</v>
      </c>
      <c r="L53" s="411"/>
      <c r="M53" s="511"/>
      <c r="N53" s="511"/>
      <c r="O53" s="511"/>
    </row>
    <row r="54" spans="1:15" s="23" customFormat="1" ht="75" x14ac:dyDescent="0.25">
      <c r="A54" s="685"/>
      <c r="B54" s="687">
        <v>40</v>
      </c>
      <c r="C54" s="718"/>
      <c r="D54" s="716" t="s">
        <v>1862</v>
      </c>
      <c r="E54" s="112" t="s">
        <v>29</v>
      </c>
      <c r="F54" s="762">
        <f t="shared" si="4"/>
        <v>3</v>
      </c>
      <c r="G54" s="89"/>
      <c r="H54" s="689" t="s">
        <v>2150</v>
      </c>
      <c r="I54" s="716" t="s">
        <v>15</v>
      </c>
      <c r="J54" s="717"/>
      <c r="K54" s="119">
        <f t="shared" si="3"/>
        <v>0</v>
      </c>
      <c r="L54" s="411"/>
      <c r="M54" s="511"/>
      <c r="N54" s="511"/>
      <c r="O54" s="511"/>
    </row>
    <row r="55" spans="1:15" s="13" customFormat="1" ht="105" x14ac:dyDescent="0.25">
      <c r="A55" s="619"/>
      <c r="B55" s="687">
        <v>41</v>
      </c>
      <c r="C55" s="710"/>
      <c r="D55" s="383" t="s">
        <v>1333</v>
      </c>
      <c r="E55" s="112" t="s">
        <v>29</v>
      </c>
      <c r="F55" s="762">
        <f t="shared" si="4"/>
        <v>3</v>
      </c>
      <c r="G55" s="89"/>
      <c r="H55" s="385" t="s">
        <v>2149</v>
      </c>
      <c r="I55" s="383" t="s">
        <v>1421</v>
      </c>
      <c r="J55" s="620"/>
      <c r="K55" s="119">
        <f t="shared" si="3"/>
        <v>0</v>
      </c>
      <c r="L55" s="400"/>
      <c r="M55" s="505"/>
      <c r="N55" s="505"/>
      <c r="O55" s="505"/>
    </row>
    <row r="56" spans="1:15" s="13" customFormat="1" ht="105" x14ac:dyDescent="0.25">
      <c r="A56" s="619"/>
      <c r="B56" s="687">
        <v>42</v>
      </c>
      <c r="C56" s="710"/>
      <c r="D56" s="385" t="s">
        <v>2932</v>
      </c>
      <c r="E56" s="112" t="s">
        <v>29</v>
      </c>
      <c r="F56" s="762">
        <f t="shared" si="4"/>
        <v>3</v>
      </c>
      <c r="G56" s="89"/>
      <c r="H56" s="385" t="s">
        <v>2135</v>
      </c>
      <c r="I56" s="383" t="s">
        <v>2134</v>
      </c>
      <c r="J56" s="620"/>
      <c r="K56" s="119">
        <f t="shared" si="3"/>
        <v>0</v>
      </c>
      <c r="L56" s="400"/>
      <c r="M56" s="505"/>
      <c r="N56" s="505"/>
      <c r="O56" s="505"/>
    </row>
    <row r="57" spans="1:15" s="13" customFormat="1" ht="60" x14ac:dyDescent="0.25">
      <c r="A57" s="619"/>
      <c r="B57" s="687">
        <v>43</v>
      </c>
      <c r="C57" s="710"/>
      <c r="D57" s="385" t="s">
        <v>4672</v>
      </c>
      <c r="E57" s="112" t="s">
        <v>29</v>
      </c>
      <c r="F57" s="762">
        <f t="shared" si="4"/>
        <v>3</v>
      </c>
      <c r="G57" s="89"/>
      <c r="H57" s="385" t="s">
        <v>4674</v>
      </c>
      <c r="I57" s="383" t="s">
        <v>4673</v>
      </c>
      <c r="J57" s="620"/>
      <c r="K57" s="119">
        <f t="shared" si="3"/>
        <v>0</v>
      </c>
      <c r="L57" s="400"/>
      <c r="M57" s="505"/>
      <c r="N57" s="505"/>
      <c r="O57" s="505"/>
    </row>
    <row r="58" spans="1:15" s="23" customFormat="1" ht="90" x14ac:dyDescent="0.25">
      <c r="A58" s="685"/>
      <c r="B58" s="687">
        <v>44</v>
      </c>
      <c r="C58" s="718"/>
      <c r="D58" s="716" t="s">
        <v>1863</v>
      </c>
      <c r="E58" s="112" t="s">
        <v>29</v>
      </c>
      <c r="F58" s="762">
        <f t="shared" si="4"/>
        <v>3</v>
      </c>
      <c r="G58" s="89"/>
      <c r="H58" s="541" t="s">
        <v>2122</v>
      </c>
      <c r="I58" s="716" t="s">
        <v>37</v>
      </c>
      <c r="J58" s="717"/>
      <c r="K58" s="119">
        <f t="shared" si="3"/>
        <v>0</v>
      </c>
      <c r="L58" s="411"/>
      <c r="M58" s="511"/>
      <c r="N58" s="511"/>
      <c r="O58" s="511"/>
    </row>
    <row r="59" spans="1:15" ht="60" x14ac:dyDescent="0.25">
      <c r="A59" s="619"/>
      <c r="B59" s="687">
        <v>45</v>
      </c>
      <c r="C59" s="710"/>
      <c r="D59" s="689" t="s">
        <v>1198</v>
      </c>
      <c r="E59" s="112" t="s">
        <v>31</v>
      </c>
      <c r="F59" s="762">
        <f t="shared" si="4"/>
        <v>1</v>
      </c>
      <c r="G59" s="89"/>
      <c r="H59" s="383" t="s">
        <v>1415</v>
      </c>
      <c r="I59" s="383" t="s">
        <v>1422</v>
      </c>
      <c r="J59" s="620"/>
      <c r="K59" s="119">
        <f t="shared" si="3"/>
        <v>0</v>
      </c>
      <c r="L59" s="400"/>
      <c r="M59" s="505"/>
      <c r="N59" s="505"/>
      <c r="O59" s="505"/>
    </row>
    <row r="60" spans="1:15" s="69" customFormat="1" x14ac:dyDescent="0.25">
      <c r="A60" s="517"/>
      <c r="B60" s="910"/>
      <c r="C60" s="910"/>
      <c r="D60" s="910"/>
      <c r="E60" s="910"/>
      <c r="F60" s="910"/>
      <c r="G60" s="910"/>
      <c r="H60" s="910"/>
      <c r="I60" s="910"/>
      <c r="J60" s="518"/>
      <c r="K60" s="119"/>
      <c r="L60" s="405"/>
      <c r="M60" s="498"/>
      <c r="N60" s="498"/>
      <c r="O60" s="498"/>
    </row>
    <row r="61" spans="1:15" s="69" customFormat="1" ht="24" customHeight="1" x14ac:dyDescent="0.25">
      <c r="A61" s="517"/>
      <c r="B61" s="910"/>
      <c r="C61" s="910"/>
      <c r="D61" s="910"/>
      <c r="E61" s="910"/>
      <c r="F61" s="910"/>
      <c r="G61" s="910"/>
      <c r="H61" s="910"/>
      <c r="I61" s="910"/>
      <c r="J61" s="518"/>
      <c r="K61" s="119"/>
      <c r="L61" s="405"/>
      <c r="M61" s="498"/>
      <c r="N61" s="498"/>
      <c r="O61" s="498"/>
    </row>
    <row r="62" spans="1:15" s="69" customFormat="1" x14ac:dyDescent="0.25">
      <c r="A62" s="517"/>
      <c r="B62" s="910"/>
      <c r="C62" s="910"/>
      <c r="D62" s="910"/>
      <c r="E62" s="910"/>
      <c r="F62" s="910"/>
      <c r="G62" s="910"/>
      <c r="H62" s="910"/>
      <c r="I62" s="910"/>
      <c r="J62" s="518"/>
      <c r="K62" s="119"/>
      <c r="L62" s="405"/>
      <c r="M62" s="498"/>
      <c r="N62" s="498"/>
      <c r="O62" s="498"/>
    </row>
    <row r="63" spans="1:15" s="69" customFormat="1" ht="24" customHeight="1" x14ac:dyDescent="0.25">
      <c r="A63" s="517"/>
      <c r="B63" s="561"/>
      <c r="C63" s="561"/>
      <c r="D63" s="561"/>
      <c r="E63" s="561"/>
      <c r="F63" s="561"/>
      <c r="G63" s="561"/>
      <c r="H63" s="561"/>
      <c r="I63" s="561"/>
      <c r="J63" s="518"/>
      <c r="K63" s="119"/>
      <c r="L63" s="405"/>
      <c r="M63" s="498"/>
      <c r="N63" s="498"/>
      <c r="O63" s="498"/>
    </row>
    <row r="64" spans="1:15" ht="15.75" thickBot="1" x14ac:dyDescent="0.3">
      <c r="A64" s="522"/>
      <c r="B64" s="639"/>
      <c r="C64" s="639"/>
      <c r="D64" s="639"/>
      <c r="E64" s="639"/>
      <c r="F64" s="639"/>
      <c r="G64" s="639"/>
      <c r="H64" s="639"/>
      <c r="I64" s="639"/>
      <c r="J64" s="641"/>
      <c r="K64" s="119">
        <f>SUM(K13:K59)</f>
        <v>0</v>
      </c>
      <c r="L64" s="400"/>
      <c r="M64" s="40"/>
      <c r="N64" s="40"/>
      <c r="O64" s="40"/>
    </row>
    <row r="65" spans="2:15" ht="36" customHeight="1" x14ac:dyDescent="0.25">
      <c r="B65" s="40"/>
      <c r="D65" s="248"/>
      <c r="K65" s="119"/>
      <c r="L65" s="400"/>
      <c r="M65" s="40"/>
      <c r="N65" s="40"/>
      <c r="O65" s="40"/>
    </row>
    <row r="66" spans="2:15" ht="63.75" customHeight="1" x14ac:dyDescent="0.25">
      <c r="D66" s="248"/>
      <c r="K66" s="119"/>
      <c r="L66" s="400"/>
      <c r="M66" s="40"/>
      <c r="N66" s="40"/>
      <c r="O66" s="40"/>
    </row>
    <row r="67" spans="2:15" ht="85.5" customHeight="1" x14ac:dyDescent="0.25">
      <c r="D67" s="248"/>
      <c r="K67" s="119"/>
      <c r="L67" s="400"/>
      <c r="M67" s="40"/>
      <c r="N67" s="40"/>
      <c r="O67" s="40"/>
    </row>
    <row r="68" spans="2:15" ht="34.5" customHeight="1" x14ac:dyDescent="0.25">
      <c r="D68" s="248"/>
      <c r="K68" s="119"/>
      <c r="L68" s="400"/>
      <c r="M68" s="40"/>
      <c r="N68" s="40"/>
      <c r="O68" s="40"/>
    </row>
    <row r="69" spans="2:15" ht="24.75" customHeight="1" x14ac:dyDescent="0.25">
      <c r="D69" s="248"/>
      <c r="K69" s="119"/>
      <c r="L69" s="400"/>
      <c r="M69" s="40"/>
      <c r="N69" s="40"/>
      <c r="O69" s="40"/>
    </row>
    <row r="70" spans="2:15" ht="24.75" customHeight="1" x14ac:dyDescent="0.25">
      <c r="D70" s="248"/>
      <c r="K70" s="119"/>
      <c r="L70" s="400"/>
      <c r="M70" s="40"/>
      <c r="N70" s="40"/>
      <c r="O70" s="40"/>
    </row>
    <row r="71" spans="2:15" ht="24.75" customHeight="1" x14ac:dyDescent="0.25">
      <c r="D71" s="248"/>
      <c r="K71" s="119"/>
      <c r="L71" s="400"/>
      <c r="M71" s="40"/>
      <c r="N71" s="40"/>
      <c r="O71" s="40"/>
    </row>
    <row r="72" spans="2:15" ht="24.75" customHeight="1" x14ac:dyDescent="0.25">
      <c r="D72" s="248"/>
      <c r="K72" s="119"/>
      <c r="L72" s="400"/>
      <c r="M72" s="40"/>
      <c r="N72" s="40"/>
      <c r="O72" s="40"/>
    </row>
    <row r="73" spans="2:15" ht="24.75" customHeight="1" x14ac:dyDescent="0.25">
      <c r="D73" s="248"/>
      <c r="K73" s="119"/>
      <c r="L73" s="400"/>
      <c r="M73" s="40"/>
      <c r="N73" s="40"/>
      <c r="O73" s="40"/>
    </row>
    <row r="74" spans="2:15" ht="24.75" customHeight="1" x14ac:dyDescent="0.25">
      <c r="D74" s="248"/>
      <c r="K74" s="119"/>
      <c r="L74" s="400"/>
      <c r="M74" s="40"/>
      <c r="N74" s="40"/>
      <c r="O74" s="40"/>
    </row>
    <row r="75" spans="2:15" ht="24.75" customHeight="1" x14ac:dyDescent="0.25">
      <c r="D75" s="248"/>
      <c r="K75" s="119"/>
      <c r="L75" s="400"/>
      <c r="M75" s="40"/>
      <c r="N75" s="40"/>
      <c r="O75" s="40"/>
    </row>
    <row r="76" spans="2:15" ht="24.75" customHeight="1" x14ac:dyDescent="0.25">
      <c r="K76" s="119"/>
      <c r="L76" s="400"/>
      <c r="M76" s="40"/>
      <c r="N76" s="40"/>
      <c r="O76" s="40"/>
    </row>
    <row r="77" spans="2:15" ht="24.75" customHeight="1" x14ac:dyDescent="0.25">
      <c r="K77" s="119"/>
      <c r="L77" s="400"/>
      <c r="M77" s="40"/>
      <c r="N77" s="40"/>
      <c r="O77" s="40"/>
    </row>
    <row r="78" spans="2:15" ht="24.75" customHeight="1" x14ac:dyDescent="0.25">
      <c r="K78" s="119"/>
      <c r="L78" s="400"/>
      <c r="M78" s="40"/>
      <c r="N78" s="40"/>
      <c r="O78" s="40"/>
    </row>
    <row r="79" spans="2:15" ht="24.75" customHeight="1" x14ac:dyDescent="0.25">
      <c r="K79" s="119"/>
      <c r="L79" s="400"/>
      <c r="M79" s="40"/>
      <c r="N79" s="40"/>
      <c r="O79" s="40"/>
    </row>
    <row r="80" spans="2:15" ht="24.75" customHeight="1" x14ac:dyDescent="0.25">
      <c r="K80" s="119"/>
      <c r="L80" s="400"/>
    </row>
    <row r="81" spans="11:12" x14ac:dyDescent="0.25">
      <c r="K81" s="119"/>
      <c r="L81" s="400"/>
    </row>
    <row r="82" spans="11:12" x14ac:dyDescent="0.25">
      <c r="K82" s="119"/>
      <c r="L82" s="400"/>
    </row>
    <row r="83" spans="11:12" x14ac:dyDescent="0.25">
      <c r="K83" s="119"/>
      <c r="L83" s="400"/>
    </row>
    <row r="84" spans="11:12" x14ac:dyDescent="0.25">
      <c r="K84" s="119"/>
      <c r="L84" s="400"/>
    </row>
    <row r="85" spans="11:12" x14ac:dyDescent="0.25">
      <c r="K85" s="119"/>
      <c r="L85" s="400"/>
    </row>
    <row r="86" spans="11:12" x14ac:dyDescent="0.25">
      <c r="K86" s="119"/>
      <c r="L86" s="400"/>
    </row>
    <row r="87" spans="11:12" x14ac:dyDescent="0.25">
      <c r="K87" s="119"/>
      <c r="L87" s="400"/>
    </row>
    <row r="88" spans="11:12" x14ac:dyDescent="0.25">
      <c r="K88" s="119"/>
      <c r="L88" s="400"/>
    </row>
    <row r="89" spans="11:12" x14ac:dyDescent="0.25">
      <c r="K89" s="119"/>
      <c r="L89" s="400"/>
    </row>
    <row r="90" spans="11:12" x14ac:dyDescent="0.25">
      <c r="K90" s="119"/>
      <c r="L90" s="400"/>
    </row>
    <row r="91" spans="11:12" x14ac:dyDescent="0.25">
      <c r="K91" s="119"/>
      <c r="L91" s="400"/>
    </row>
    <row r="92" spans="11:12" x14ac:dyDescent="0.25">
      <c r="K92" s="119"/>
      <c r="L92" s="400"/>
    </row>
    <row r="93" spans="11:12" x14ac:dyDescent="0.25">
      <c r="K93" s="119"/>
      <c r="L93" s="400"/>
    </row>
    <row r="94" spans="11:12" x14ac:dyDescent="0.25">
      <c r="K94" s="119"/>
      <c r="L94" s="400"/>
    </row>
    <row r="95" spans="11:12" x14ac:dyDescent="0.25">
      <c r="K95" s="119"/>
      <c r="L95" s="400"/>
    </row>
    <row r="96" spans="11:12" x14ac:dyDescent="0.25">
      <c r="K96" s="119"/>
      <c r="L96" s="400"/>
    </row>
    <row r="97" spans="11:12" x14ac:dyDescent="0.25">
      <c r="K97" s="119"/>
      <c r="L97" s="400"/>
    </row>
    <row r="98" spans="11:12" x14ac:dyDescent="0.25">
      <c r="K98" s="119"/>
      <c r="L98" s="400"/>
    </row>
    <row r="99" spans="11:12" x14ac:dyDescent="0.25">
      <c r="K99" s="119"/>
      <c r="L99" s="400"/>
    </row>
    <row r="100" spans="11:12" x14ac:dyDescent="0.25">
      <c r="K100" s="119"/>
      <c r="L100" s="400"/>
    </row>
    <row r="101" spans="11:12" x14ac:dyDescent="0.25">
      <c r="K101" s="119"/>
      <c r="L101" s="400"/>
    </row>
    <row r="102" spans="11:12" x14ac:dyDescent="0.25">
      <c r="K102" s="119"/>
      <c r="L102" s="400"/>
    </row>
    <row r="103" spans="11:12" x14ac:dyDescent="0.25">
      <c r="K103" s="119"/>
      <c r="L103" s="400"/>
    </row>
    <row r="104" spans="11:12" x14ac:dyDescent="0.25">
      <c r="K104" s="119"/>
      <c r="L104" s="400"/>
    </row>
    <row r="105" spans="11:12" x14ac:dyDescent="0.25">
      <c r="K105" s="119"/>
      <c r="L105" s="400"/>
    </row>
    <row r="106" spans="11:12" x14ac:dyDescent="0.25">
      <c r="K106" s="119"/>
      <c r="L106" s="400"/>
    </row>
    <row r="107" spans="11:12" x14ac:dyDescent="0.25">
      <c r="K107" s="119"/>
      <c r="L107" s="400"/>
    </row>
    <row r="108" spans="11:12" x14ac:dyDescent="0.25">
      <c r="K108" s="119"/>
      <c r="L108" s="400"/>
    </row>
    <row r="109" spans="11:12" x14ac:dyDescent="0.25">
      <c r="K109" s="119"/>
      <c r="L109" s="400"/>
    </row>
    <row r="110" spans="11:12" x14ac:dyDescent="0.25">
      <c r="K110" s="119"/>
      <c r="L110" s="400"/>
    </row>
    <row r="111" spans="11:12" x14ac:dyDescent="0.25">
      <c r="K111" s="119"/>
      <c r="L111" s="400"/>
    </row>
    <row r="112" spans="11:12" x14ac:dyDescent="0.25">
      <c r="K112" s="119"/>
      <c r="L112" s="400"/>
    </row>
    <row r="113" spans="11:12" x14ac:dyDescent="0.25">
      <c r="K113" s="119"/>
      <c r="L113" s="400"/>
    </row>
    <row r="114" spans="11:12" x14ac:dyDescent="0.25">
      <c r="K114" s="119"/>
      <c r="L114" s="400"/>
    </row>
    <row r="115" spans="11:12" x14ac:dyDescent="0.25">
      <c r="K115" s="119"/>
      <c r="L115" s="400"/>
    </row>
    <row r="116" spans="11:12" x14ac:dyDescent="0.25">
      <c r="K116" s="119"/>
      <c r="L116" s="400"/>
    </row>
    <row r="117" spans="11:12" x14ac:dyDescent="0.25">
      <c r="K117" s="119"/>
      <c r="L117" s="400"/>
    </row>
    <row r="118" spans="11:12" x14ac:dyDescent="0.25">
      <c r="K118" s="119"/>
      <c r="L118" s="400"/>
    </row>
    <row r="119" spans="11:12" x14ac:dyDescent="0.25">
      <c r="K119" s="119"/>
      <c r="L119" s="400"/>
    </row>
    <row r="120" spans="11:12" x14ac:dyDescent="0.25">
      <c r="K120" s="119"/>
      <c r="L120" s="400"/>
    </row>
    <row r="121" spans="11:12" x14ac:dyDescent="0.25">
      <c r="K121" s="119"/>
      <c r="L121" s="400"/>
    </row>
    <row r="122" spans="11:12" x14ac:dyDescent="0.25">
      <c r="K122" s="119"/>
      <c r="L122" s="400"/>
    </row>
    <row r="123" spans="11:12" x14ac:dyDescent="0.25">
      <c r="K123" s="119"/>
      <c r="L123" s="400"/>
    </row>
    <row r="124" spans="11:12" x14ac:dyDescent="0.25">
      <c r="K124" s="119"/>
      <c r="L124" s="400"/>
    </row>
    <row r="125" spans="11:12" x14ac:dyDescent="0.25">
      <c r="K125" s="119"/>
      <c r="L125" s="400"/>
    </row>
    <row r="126" spans="11:12" x14ac:dyDescent="0.25">
      <c r="K126" s="119"/>
      <c r="L126" s="400"/>
    </row>
    <row r="127" spans="11:12" x14ac:dyDescent="0.25">
      <c r="K127" s="119"/>
      <c r="L127" s="400"/>
    </row>
    <row r="128" spans="11:12" x14ac:dyDescent="0.25">
      <c r="K128" s="119"/>
      <c r="L128" s="400"/>
    </row>
    <row r="129" spans="11:12" x14ac:dyDescent="0.25">
      <c r="K129" s="119"/>
      <c r="L129" s="400"/>
    </row>
    <row r="130" spans="11:12" x14ac:dyDescent="0.25">
      <c r="K130" s="119"/>
      <c r="L130" s="400"/>
    </row>
    <row r="131" spans="11:12" x14ac:dyDescent="0.25">
      <c r="K131" s="119"/>
      <c r="L131" s="400"/>
    </row>
    <row r="132" spans="11:12" x14ac:dyDescent="0.25">
      <c r="K132" s="119"/>
      <c r="L132" s="400"/>
    </row>
    <row r="133" spans="11:12" x14ac:dyDescent="0.25">
      <c r="L133" s="400"/>
    </row>
    <row r="134" spans="11:12" x14ac:dyDescent="0.25">
      <c r="L134" s="400"/>
    </row>
    <row r="135" spans="11:12" x14ac:dyDescent="0.25">
      <c r="L135" s="400"/>
    </row>
    <row r="136" spans="11:12" x14ac:dyDescent="0.25">
      <c r="L136" s="400"/>
    </row>
    <row r="137" spans="11:12" x14ac:dyDescent="0.25">
      <c r="L137" s="400"/>
    </row>
    <row r="138" spans="11:12" x14ac:dyDescent="0.25">
      <c r="L138" s="400"/>
    </row>
    <row r="139" spans="11:12" x14ac:dyDescent="0.25">
      <c r="L139" s="400"/>
    </row>
    <row r="140" spans="11:12" x14ac:dyDescent="0.25">
      <c r="L140" s="400"/>
    </row>
    <row r="141" spans="11:12" x14ac:dyDescent="0.25">
      <c r="L141" s="400"/>
    </row>
    <row r="142" spans="11:12" s="13" customFormat="1" x14ac:dyDescent="0.25">
      <c r="K142" s="19"/>
      <c r="L142" s="400"/>
    </row>
    <row r="143" spans="11:12" s="13" customFormat="1" x14ac:dyDescent="0.25">
      <c r="K143" s="19"/>
      <c r="L143" s="400"/>
    </row>
    <row r="144" spans="11:12" s="13" customFormat="1" x14ac:dyDescent="0.25">
      <c r="K144" s="19"/>
      <c r="L144" s="400"/>
    </row>
    <row r="145" spans="2:12" s="13" customFormat="1" x14ac:dyDescent="0.25">
      <c r="K145" s="19"/>
      <c r="L145" s="400"/>
    </row>
    <row r="146" spans="2:12" s="13" customFormat="1" x14ac:dyDescent="0.25">
      <c r="K146" s="19"/>
      <c r="L146" s="400"/>
    </row>
    <row r="147" spans="2:12" s="13" customFormat="1" x14ac:dyDescent="0.25">
      <c r="K147" s="19"/>
      <c r="L147" s="400"/>
    </row>
    <row r="148" spans="2:12" s="13" customFormat="1" x14ac:dyDescent="0.25">
      <c r="K148" s="19"/>
      <c r="L148" s="400"/>
    </row>
    <row r="149" spans="2:12" x14ac:dyDescent="0.25">
      <c r="L149" s="400"/>
    </row>
    <row r="150" spans="2:12" x14ac:dyDescent="0.25">
      <c r="L150" s="400"/>
    </row>
    <row r="151" spans="2:12" x14ac:dyDescent="0.25">
      <c r="L151" s="400"/>
    </row>
    <row r="152" spans="2:12" x14ac:dyDescent="0.25">
      <c r="L152" s="400"/>
    </row>
    <row r="153" spans="2:12" x14ac:dyDescent="0.25">
      <c r="L153" s="400"/>
    </row>
    <row r="154" spans="2:12" x14ac:dyDescent="0.25">
      <c r="L154" s="400"/>
    </row>
    <row r="155" spans="2:12" x14ac:dyDescent="0.25">
      <c r="L155" s="400"/>
    </row>
    <row r="156" spans="2:12" hidden="1" x14ac:dyDescent="0.25">
      <c r="K156" s="183"/>
      <c r="L156" s="400"/>
    </row>
    <row r="157" spans="2:12" hidden="1" x14ac:dyDescent="0.25">
      <c r="K157" s="183"/>
      <c r="L157" s="400"/>
    </row>
    <row r="158" spans="2:12" s="69" customFormat="1" ht="15" hidden="1" customHeight="1" x14ac:dyDescent="0.25">
      <c r="B158" s="880" t="s">
        <v>1505</v>
      </c>
      <c r="C158" s="880"/>
      <c r="D158" s="73">
        <f>SUM(F13:F133)</f>
        <v>125</v>
      </c>
      <c r="E158" s="114"/>
      <c r="F158" s="114"/>
      <c r="G158" s="114"/>
      <c r="H158" s="114"/>
      <c r="I158" s="114"/>
      <c r="K158" s="183"/>
      <c r="L158" s="405"/>
    </row>
    <row r="159" spans="2:12" s="69" customFormat="1" ht="15" hidden="1" customHeight="1" x14ac:dyDescent="0.25">
      <c r="B159" s="116"/>
      <c r="C159" s="227"/>
      <c r="D159" s="114"/>
      <c r="E159" s="114"/>
      <c r="F159" s="114"/>
      <c r="G159" s="114"/>
      <c r="H159" s="114"/>
      <c r="I159" s="114"/>
      <c r="K159" s="183"/>
      <c r="L159" s="405"/>
    </row>
    <row r="160" spans="2:12" s="69" customFormat="1" ht="15" hidden="1" customHeight="1" x14ac:dyDescent="0.25">
      <c r="B160" s="880" t="s">
        <v>1504</v>
      </c>
      <c r="C160" s="880"/>
      <c r="D160" s="73">
        <f>IF(ISERROR(E170/D170),"",E170/D170)</f>
        <v>2.7777777777777777</v>
      </c>
      <c r="E160" s="114"/>
      <c r="G160" s="114"/>
      <c r="H160" s="114"/>
      <c r="I160" s="114"/>
      <c r="K160" s="183"/>
      <c r="L160" s="405"/>
    </row>
    <row r="161" spans="2:12" s="69" customFormat="1" ht="15" hidden="1" customHeight="1" x14ac:dyDescent="0.25">
      <c r="B161" s="227"/>
      <c r="C161" s="227"/>
      <c r="D161" s="114"/>
      <c r="E161" s="114"/>
      <c r="F161" s="114"/>
      <c r="G161" s="114"/>
      <c r="H161" s="114"/>
      <c r="I161" s="114"/>
      <c r="K161" s="183"/>
      <c r="L161" s="405"/>
    </row>
    <row r="162" spans="2:12" s="69" customFormat="1" ht="32.25" hidden="1" customHeight="1" x14ac:dyDescent="0.25">
      <c r="B162" s="882" t="s">
        <v>1502</v>
      </c>
      <c r="C162" s="882"/>
      <c r="D162" s="73">
        <f>COUNTA(D12:D133)</f>
        <v>45</v>
      </c>
      <c r="E162" s="114"/>
      <c r="F162" s="114"/>
      <c r="G162" s="114"/>
      <c r="H162" s="114"/>
      <c r="I162" s="114"/>
      <c r="K162" s="183"/>
      <c r="L162" s="405"/>
    </row>
    <row r="163" spans="2:12" s="69" customFormat="1" ht="39" hidden="1" customHeight="1" x14ac:dyDescent="0.25">
      <c r="B163" s="883" t="s">
        <v>1507</v>
      </c>
      <c r="C163" s="883"/>
      <c r="D163" s="195">
        <f>K64</f>
        <v>0</v>
      </c>
      <c r="K163" s="183"/>
      <c r="L163" s="405"/>
    </row>
    <row r="164" spans="2:12" s="69" customFormat="1" hidden="1" x14ac:dyDescent="0.25">
      <c r="K164" s="183"/>
      <c r="L164" s="405"/>
    </row>
    <row r="165" spans="2:12" s="69" customFormat="1" ht="15" hidden="1" customHeight="1" x14ac:dyDescent="0.25">
      <c r="B165" s="880" t="s">
        <v>1506</v>
      </c>
      <c r="C165" s="880"/>
      <c r="D165" s="880"/>
      <c r="E165" s="117" t="s">
        <v>1503</v>
      </c>
      <c r="F165" s="114"/>
      <c r="G165" s="114"/>
      <c r="H165" s="114"/>
      <c r="I165" s="114"/>
      <c r="K165" s="183"/>
      <c r="L165" s="405"/>
    </row>
    <row r="166" spans="2:12" s="69" customFormat="1" ht="15" hidden="1" customHeight="1" x14ac:dyDescent="0.25">
      <c r="B166" s="880" t="s">
        <v>29</v>
      </c>
      <c r="C166" s="880"/>
      <c r="D166" s="196">
        <f>COUNTIF(E13:E133,"Yes")</f>
        <v>39</v>
      </c>
      <c r="E166" s="196">
        <f>D166*3</f>
        <v>117</v>
      </c>
      <c r="F166" s="114"/>
      <c r="G166" s="114"/>
      <c r="H166" s="114"/>
      <c r="I166" s="114"/>
      <c r="K166" s="183"/>
      <c r="L166" s="405"/>
    </row>
    <row r="167" spans="2:12" s="69" customFormat="1" ht="15" hidden="1" customHeight="1" x14ac:dyDescent="0.25">
      <c r="B167" s="880" t="s">
        <v>30</v>
      </c>
      <c r="C167" s="880"/>
      <c r="D167" s="197">
        <f>COUNTIF(E12:E133,"Partial")</f>
        <v>2</v>
      </c>
      <c r="E167" s="197">
        <f>D167*2</f>
        <v>4</v>
      </c>
      <c r="F167" s="114"/>
      <c r="G167" s="114"/>
      <c r="H167" s="114"/>
      <c r="I167" s="114"/>
      <c r="K167" s="183"/>
      <c r="L167" s="405"/>
    </row>
    <row r="168" spans="2:12" s="69" customFormat="1" ht="15" hidden="1" customHeight="1" x14ac:dyDescent="0.25">
      <c r="B168" s="880" t="s">
        <v>31</v>
      </c>
      <c r="C168" s="880"/>
      <c r="D168" s="197">
        <f>COUNTIF(E12:E133,"No")</f>
        <v>4</v>
      </c>
      <c r="E168" s="197">
        <f>D168*1</f>
        <v>4</v>
      </c>
      <c r="F168" s="114"/>
      <c r="G168" s="114"/>
      <c r="H168" s="114"/>
      <c r="I168" s="114"/>
      <c r="K168" s="183"/>
      <c r="L168" s="405"/>
    </row>
    <row r="169" spans="2:12" s="69" customFormat="1" hidden="1" x14ac:dyDescent="0.25">
      <c r="D169" s="198"/>
      <c r="E169" s="199">
        <f>D169*0</f>
        <v>0</v>
      </c>
      <c r="K169" s="183"/>
      <c r="L169" s="405"/>
    </row>
    <row r="170" spans="2:12" s="69" customFormat="1" ht="15.75" hidden="1" thickBot="1" x14ac:dyDescent="0.3">
      <c r="D170" s="350">
        <f>SUM(D166:D169)</f>
        <v>45</v>
      </c>
      <c r="E170" s="121">
        <f>SUM(E166:E169)</f>
        <v>125</v>
      </c>
      <c r="K170" s="183"/>
      <c r="L170" s="405"/>
    </row>
    <row r="171" spans="2:12" ht="15.75" hidden="1" thickTop="1" x14ac:dyDescent="0.25">
      <c r="B171" s="118" t="s">
        <v>4</v>
      </c>
      <c r="D171" s="114">
        <f>COUNTIF(E12:E133,"N/A")</f>
        <v>0</v>
      </c>
      <c r="L171" s="400"/>
    </row>
    <row r="172" spans="2:12" s="13" customFormat="1" ht="15.75" hidden="1" thickBot="1" x14ac:dyDescent="0.3">
      <c r="D172" s="356">
        <f>SUM(D170:D171)</f>
        <v>45</v>
      </c>
      <c r="K172" s="19"/>
      <c r="L172" s="400"/>
    </row>
    <row r="173" spans="2:12" s="1" customFormat="1" ht="71.25" hidden="1" customHeight="1" thickTop="1" x14ac:dyDescent="0.25">
      <c r="B173" s="873" t="s">
        <v>1958</v>
      </c>
      <c r="C173" s="873"/>
      <c r="D173" s="256">
        <f>SUMPRODUCT(($F13:$F134=2)*(ISBLANK($G13:$G134)))</f>
        <v>0</v>
      </c>
      <c r="K173" s="119"/>
      <c r="L173" s="406"/>
    </row>
    <row r="174" spans="2:12" hidden="1" x14ac:dyDescent="0.25">
      <c r="L174" s="400"/>
    </row>
    <row r="175" spans="2:12" hidden="1" x14ac:dyDescent="0.25">
      <c r="L175" s="400"/>
    </row>
    <row r="176" spans="2:12" x14ac:dyDescent="0.25">
      <c r="L176" s="400"/>
    </row>
    <row r="177" spans="12:12" x14ac:dyDescent="0.25">
      <c r="L177" s="400"/>
    </row>
    <row r="178" spans="12:12" x14ac:dyDescent="0.25">
      <c r="L178" s="400"/>
    </row>
    <row r="179" spans="12:12" x14ac:dyDescent="0.25">
      <c r="L179" s="400"/>
    </row>
    <row r="180" spans="12:12" x14ac:dyDescent="0.25">
      <c r="L180" s="400"/>
    </row>
    <row r="181" spans="12:12" x14ac:dyDescent="0.25">
      <c r="L181" s="400"/>
    </row>
    <row r="182" spans="12:12" x14ac:dyDescent="0.25">
      <c r="L182" s="400"/>
    </row>
    <row r="183" spans="12:12" x14ac:dyDescent="0.25">
      <c r="L183" s="400"/>
    </row>
    <row r="184" spans="12:12" x14ac:dyDescent="0.25">
      <c r="L184" s="400"/>
    </row>
    <row r="185" spans="12:12" x14ac:dyDescent="0.25">
      <c r="L185" s="400"/>
    </row>
    <row r="186" spans="12:12" x14ac:dyDescent="0.25">
      <c r="L186" s="400"/>
    </row>
    <row r="187" spans="12:12" x14ac:dyDescent="0.25">
      <c r="L187" s="400"/>
    </row>
    <row r="188" spans="12:12" x14ac:dyDescent="0.25">
      <c r="L188" s="400"/>
    </row>
    <row r="189" spans="12:12" x14ac:dyDescent="0.25">
      <c r="L189" s="400"/>
    </row>
    <row r="190" spans="12:12" x14ac:dyDescent="0.25">
      <c r="L190" s="400"/>
    </row>
    <row r="191" spans="12:12" x14ac:dyDescent="0.25">
      <c r="L191" s="400"/>
    </row>
    <row r="192" spans="12:12" x14ac:dyDescent="0.25">
      <c r="L192" s="400"/>
    </row>
    <row r="193" spans="12:12" x14ac:dyDescent="0.25">
      <c r="L193" s="400"/>
    </row>
    <row r="194" spans="12:12" x14ac:dyDescent="0.25">
      <c r="L194" s="400"/>
    </row>
    <row r="195" spans="12:12" x14ac:dyDescent="0.25">
      <c r="L195" s="400"/>
    </row>
    <row r="196" spans="12:12" x14ac:dyDescent="0.25">
      <c r="L196" s="400"/>
    </row>
    <row r="197" spans="12:12" x14ac:dyDescent="0.25">
      <c r="L197" s="400"/>
    </row>
    <row r="198" spans="12:12" x14ac:dyDescent="0.25">
      <c r="L198" s="400"/>
    </row>
    <row r="199" spans="12:12" x14ac:dyDescent="0.25">
      <c r="L199" s="400"/>
    </row>
    <row r="200" spans="12:12" x14ac:dyDescent="0.25">
      <c r="L200" s="400"/>
    </row>
    <row r="201" spans="12:12" x14ac:dyDescent="0.25">
      <c r="L201" s="400"/>
    </row>
    <row r="202" spans="12:12" x14ac:dyDescent="0.25">
      <c r="L202" s="400"/>
    </row>
    <row r="203" spans="12:12" x14ac:dyDescent="0.25">
      <c r="L203" s="400"/>
    </row>
    <row r="204" spans="12:12" x14ac:dyDescent="0.25">
      <c r="L204" s="400"/>
    </row>
    <row r="205" spans="12:12" x14ac:dyDescent="0.25">
      <c r="L205" s="400"/>
    </row>
    <row r="206" spans="12:12" x14ac:dyDescent="0.25">
      <c r="L206" s="400"/>
    </row>
    <row r="207" spans="12:12" x14ac:dyDescent="0.25">
      <c r="L207" s="400"/>
    </row>
    <row r="208" spans="12:12" x14ac:dyDescent="0.25">
      <c r="L208" s="400"/>
    </row>
    <row r="209" spans="12:12" x14ac:dyDescent="0.25">
      <c r="L209" s="400"/>
    </row>
    <row r="210" spans="12:12" x14ac:dyDescent="0.25">
      <c r="L210" s="400"/>
    </row>
    <row r="211" spans="12:12" x14ac:dyDescent="0.25">
      <c r="L211" s="400"/>
    </row>
    <row r="212" spans="12:12" x14ac:dyDescent="0.25">
      <c r="L212" s="400"/>
    </row>
    <row r="213" spans="12:12" x14ac:dyDescent="0.25">
      <c r="L213" s="400"/>
    </row>
    <row r="214" spans="12:12" x14ac:dyDescent="0.25">
      <c r="L214" s="400"/>
    </row>
    <row r="215" spans="12:12" x14ac:dyDescent="0.25">
      <c r="L215" s="400"/>
    </row>
    <row r="216" spans="12:12" x14ac:dyDescent="0.25">
      <c r="L216" s="400"/>
    </row>
    <row r="217" spans="12:12" x14ac:dyDescent="0.25">
      <c r="L217" s="400"/>
    </row>
    <row r="218" spans="12:12" x14ac:dyDescent="0.25">
      <c r="L218" s="400"/>
    </row>
    <row r="219" spans="12:12" x14ac:dyDescent="0.25">
      <c r="L219" s="400"/>
    </row>
    <row r="220" spans="12:12" x14ac:dyDescent="0.25">
      <c r="L220" s="400"/>
    </row>
    <row r="221" spans="12:12" x14ac:dyDescent="0.25">
      <c r="L221" s="400"/>
    </row>
    <row r="222" spans="12:12" x14ac:dyDescent="0.25">
      <c r="L222" s="400"/>
    </row>
    <row r="223" spans="12:12" x14ac:dyDescent="0.25">
      <c r="L223" s="400"/>
    </row>
    <row r="224" spans="12:12" x14ac:dyDescent="0.25">
      <c r="L224" s="400"/>
    </row>
    <row r="225" spans="12:12" x14ac:dyDescent="0.25">
      <c r="L225" s="400"/>
    </row>
    <row r="226" spans="12:12" x14ac:dyDescent="0.25">
      <c r="L226" s="400"/>
    </row>
    <row r="227" spans="12:12" x14ac:dyDescent="0.25">
      <c r="L227" s="400"/>
    </row>
    <row r="228" spans="12:12" x14ac:dyDescent="0.25">
      <c r="L228" s="400"/>
    </row>
    <row r="229" spans="12:12" x14ac:dyDescent="0.25">
      <c r="L229" s="400"/>
    </row>
    <row r="230" spans="12:12" x14ac:dyDescent="0.25">
      <c r="L230" s="400"/>
    </row>
    <row r="231" spans="12:12" x14ac:dyDescent="0.25">
      <c r="L231" s="400"/>
    </row>
    <row r="232" spans="12:12" x14ac:dyDescent="0.25">
      <c r="L232" s="400"/>
    </row>
    <row r="233" spans="12:12" x14ac:dyDescent="0.25">
      <c r="L233" s="400"/>
    </row>
    <row r="234" spans="12:12" x14ac:dyDescent="0.25">
      <c r="L234" s="400"/>
    </row>
    <row r="235" spans="12:12" x14ac:dyDescent="0.25">
      <c r="L235" s="400"/>
    </row>
  </sheetData>
  <sheetProtection password="CCDD" sheet="1" objects="1" scenarios="1" selectLockedCells="1"/>
  <mergeCells count="22">
    <mergeCell ref="B158:C158"/>
    <mergeCell ref="B160:C160"/>
    <mergeCell ref="B162:C162"/>
    <mergeCell ref="B60:I60"/>
    <mergeCell ref="B61:I61"/>
    <mergeCell ref="B62:I62"/>
    <mergeCell ref="B173:C173"/>
    <mergeCell ref="B163:C163"/>
    <mergeCell ref="B165:D165"/>
    <mergeCell ref="B166:C166"/>
    <mergeCell ref="B167:C167"/>
    <mergeCell ref="B168:C168"/>
    <mergeCell ref="B8:C9"/>
    <mergeCell ref="D8:D9"/>
    <mergeCell ref="F8:G9"/>
    <mergeCell ref="H8:H9"/>
    <mergeCell ref="M10:O10"/>
    <mergeCell ref="B2:I2"/>
    <mergeCell ref="B3:I3"/>
    <mergeCell ref="D5:D6"/>
    <mergeCell ref="G5:G6"/>
    <mergeCell ref="I5:I6"/>
  </mergeCells>
  <conditionalFormatting sqref="G32 G19:G30">
    <cfRule type="expression" dxfId="1835" priority="534">
      <formula>(ISBLANK($G19))*($F19=2)</formula>
    </cfRule>
  </conditionalFormatting>
  <conditionalFormatting sqref="E32:E33 E35:E59 E13:E30">
    <cfRule type="cellIs" dxfId="1834" priority="696" stopIfTrue="1" operator="equal">
      <formula>"Yes"</formula>
    </cfRule>
    <cfRule type="expression" dxfId="1833" priority="697" stopIfTrue="1">
      <formula>NOT(ISERROR(SEARCH("n/a",E13)))</formula>
    </cfRule>
    <cfRule type="expression" dxfId="1832" priority="698" stopIfTrue="1">
      <formula>NOT(ISERROR(SEARCH("partial",E13)))</formula>
    </cfRule>
  </conditionalFormatting>
  <conditionalFormatting sqref="F15:G18 F13:F14 F32:G33 F35:F59 F19:F30">
    <cfRule type="cellIs" dxfId="1831" priority="699" stopIfTrue="1" operator="equal">
      <formula>3</formula>
    </cfRule>
    <cfRule type="cellIs" dxfId="1830" priority="700" stopIfTrue="1" operator="equal">
      <formula>2</formula>
    </cfRule>
    <cfRule type="cellIs" dxfId="1829" priority="701" stopIfTrue="1" operator="equal">
      <formula>1</formula>
    </cfRule>
  </conditionalFormatting>
  <conditionalFormatting sqref="E32:E33 E35:E59 E13:E30">
    <cfRule type="cellIs" dxfId="1828" priority="702" stopIfTrue="1" operator="equal">
      <formula>"Yes"</formula>
    </cfRule>
    <cfRule type="cellIs" dxfId="1827" priority="703" stopIfTrue="1" operator="equal">
      <formula>"PARTIAL"</formula>
    </cfRule>
    <cfRule type="cellIs" dxfId="1826" priority="704" stopIfTrue="1" operator="equal">
      <formula>"NO"</formula>
    </cfRule>
  </conditionalFormatting>
  <conditionalFormatting sqref="E15:E18 E32:E33">
    <cfRule type="containsText" dxfId="1825" priority="695" operator="containsText" text="No">
      <formula>NOT(ISERROR(SEARCH("No",E15)))</formula>
    </cfRule>
  </conditionalFormatting>
  <conditionalFormatting sqref="F15:G18 F13:F14 F32:G33 F35:F59 F19:F30">
    <cfRule type="cellIs" dxfId="1824" priority="694" operator="equal">
      <formula>1</formula>
    </cfRule>
  </conditionalFormatting>
  <conditionalFormatting sqref="E15:E18 E32:E33">
    <cfRule type="containsText" dxfId="1823" priority="690" operator="containsText" text="No">
      <formula>NOT(ISERROR(SEARCH("No",E15)))</formula>
    </cfRule>
    <cfRule type="cellIs" dxfId="1822" priority="691" stopIfTrue="1" operator="equal">
      <formula>"Yes"</formula>
    </cfRule>
    <cfRule type="expression" dxfId="1821" priority="692" stopIfTrue="1">
      <formula>NOT(ISERROR(SEARCH("n/a",E15)))</formula>
    </cfRule>
    <cfRule type="expression" dxfId="1820" priority="693" stopIfTrue="1">
      <formula>NOT(ISERROR(SEARCH("partial",E15)))</formula>
    </cfRule>
  </conditionalFormatting>
  <conditionalFormatting sqref="E15:E18 E32:E33">
    <cfRule type="containsText" dxfId="1819" priority="688" operator="containsText" text="No">
      <formula>NOT(ISERROR(SEARCH("No",E15)))</formula>
    </cfRule>
    <cfRule type="containsText" dxfId="1818" priority="689" operator="containsText" text="No">
      <formula>NOT(ISERROR(SEARCH("No",E15)))</formula>
    </cfRule>
  </conditionalFormatting>
  <conditionalFormatting sqref="E15:E18 E32:E33">
    <cfRule type="containsText" dxfId="1817" priority="684" operator="containsText" text="No">
      <formula>NOT(ISERROR(SEARCH("No",E15)))</formula>
    </cfRule>
    <cfRule type="cellIs" dxfId="1816" priority="685" stopIfTrue="1" operator="equal">
      <formula>"Yes"</formula>
    </cfRule>
    <cfRule type="expression" dxfId="1815" priority="686" stopIfTrue="1">
      <formula>NOT(ISERROR(SEARCH("n/a",E15)))</formula>
    </cfRule>
    <cfRule type="expression" dxfId="1814" priority="687" stopIfTrue="1">
      <formula>NOT(ISERROR(SEARCH("partial",E15)))</formula>
    </cfRule>
  </conditionalFormatting>
  <conditionalFormatting sqref="E32:E33 E35:E59 E13:E30">
    <cfRule type="containsText" dxfId="1813" priority="680" operator="containsText" text="N/A">
      <formula>NOT(ISERROR(SEARCH("N/A",E13)))</formula>
    </cfRule>
    <cfRule type="containsText" dxfId="1812" priority="681" operator="containsText" text="No">
      <formula>NOT(ISERROR(SEARCH("No",E13)))</formula>
    </cfRule>
    <cfRule type="containsText" dxfId="1811" priority="682" operator="containsText" text="Partial">
      <formula>NOT(ISERROR(SEARCH("Partial",E13)))</formula>
    </cfRule>
    <cfRule type="containsText" dxfId="1810" priority="683" operator="containsText" text="Yes">
      <formula>NOT(ISERROR(SEARCH("Yes",E13)))</formula>
    </cfRule>
  </conditionalFormatting>
  <conditionalFormatting sqref="E32:E33 E35:E59 E13:E30">
    <cfRule type="containsText" dxfId="1809" priority="677" operator="containsText" text="N/A">
      <formula>NOT(ISERROR(SEARCH("N/A",E13)))</formula>
    </cfRule>
    <cfRule type="containsBlanks" dxfId="1808" priority="678">
      <formula>LEN(TRIM(E13))=0</formula>
    </cfRule>
    <cfRule type="containsText" dxfId="1807" priority="679" operator="containsText" text="&quot; &quot;">
      <formula>NOT(ISERROR(SEARCH(""" """,E13)))</formula>
    </cfRule>
  </conditionalFormatting>
  <conditionalFormatting sqref="F15:F18 F32:F33">
    <cfRule type="cellIs" dxfId="1806" priority="673" operator="equal">
      <formula>1</formula>
    </cfRule>
    <cfRule type="cellIs" dxfId="1805" priority="674" stopIfTrue="1" operator="equal">
      <formula>3</formula>
    </cfRule>
    <cfRule type="cellIs" dxfId="1804" priority="675" stopIfTrue="1" operator="equal">
      <formula>2</formula>
    </cfRule>
    <cfRule type="cellIs" dxfId="1803" priority="676" stopIfTrue="1" operator="equal">
      <formula>1</formula>
    </cfRule>
  </conditionalFormatting>
  <conditionalFormatting sqref="F32:F33 F35:F59 F13:F30">
    <cfRule type="cellIs" dxfId="1802" priority="660" operator="equal">
      <formula>1</formula>
    </cfRule>
    <cfRule type="cellIs" dxfId="1801" priority="661" operator="equal">
      <formula>1</formula>
    </cfRule>
    <cfRule type="containsText" dxfId="1800" priority="662" operator="containsText" text="N/A">
      <formula>NOT(ISERROR(SEARCH("N/A",F13)))</formula>
    </cfRule>
    <cfRule type="cellIs" dxfId="1799" priority="663" operator="equal">
      <formula>1</formula>
    </cfRule>
    <cfRule type="cellIs" dxfId="1798" priority="664" operator="equal">
      <formula>1</formula>
    </cfRule>
    <cfRule type="cellIs" dxfId="1797" priority="665" operator="equal">
      <formula>2</formula>
    </cfRule>
    <cfRule type="cellIs" dxfId="1796" priority="666" operator="equal">
      <formula>2</formula>
    </cfRule>
    <cfRule type="cellIs" dxfId="1795" priority="667" operator="equal">
      <formula>2</formula>
    </cfRule>
    <cfRule type="cellIs" dxfId="1794" priority="668" operator="equal">
      <formula>3</formula>
    </cfRule>
    <cfRule type="containsBlanks" dxfId="1793" priority="669">
      <formula>LEN(TRIM(F13))=0</formula>
    </cfRule>
    <cfRule type="cellIs" dxfId="1792" priority="670" stopIfTrue="1" operator="equal">
      <formula>3</formula>
    </cfRule>
    <cfRule type="cellIs" dxfId="1791" priority="671" stopIfTrue="1" operator="equal">
      <formula>2</formula>
    </cfRule>
    <cfRule type="cellIs" dxfId="1790" priority="672" stopIfTrue="1" operator="equal">
      <formula>1</formula>
    </cfRule>
  </conditionalFormatting>
  <conditionalFormatting sqref="F15:F18 F32:F33">
    <cfRule type="containsText" dxfId="1789" priority="649" operator="containsText" text="N/A">
      <formula>NOT(ISERROR(SEARCH("N/A",F15)))</formula>
    </cfRule>
    <cfRule type="cellIs" dxfId="1788" priority="650" operator="equal">
      <formula>1</formula>
    </cfRule>
    <cfRule type="cellIs" dxfId="1787" priority="651" operator="equal">
      <formula>1</formula>
    </cfRule>
    <cfRule type="cellIs" dxfId="1786" priority="652" operator="equal">
      <formula>2</formula>
    </cfRule>
    <cfRule type="cellIs" dxfId="1785" priority="653" operator="equal">
      <formula>2</formula>
    </cfRule>
    <cfRule type="cellIs" dxfId="1784" priority="654" operator="equal">
      <formula>2</formula>
    </cfRule>
    <cfRule type="cellIs" dxfId="1783" priority="655" operator="equal">
      <formula>3</formula>
    </cfRule>
    <cfRule type="containsBlanks" dxfId="1782" priority="656">
      <formula>LEN(TRIM(F15))=0</formula>
    </cfRule>
    <cfRule type="cellIs" dxfId="1781" priority="657" stopIfTrue="1" operator="equal">
      <formula>3</formula>
    </cfRule>
    <cfRule type="cellIs" dxfId="1780" priority="658" stopIfTrue="1" operator="equal">
      <formula>2</formula>
    </cfRule>
    <cfRule type="cellIs" dxfId="1779" priority="659" stopIfTrue="1" operator="equal">
      <formula>1</formula>
    </cfRule>
  </conditionalFormatting>
  <conditionalFormatting sqref="G15:G18">
    <cfRule type="expression" dxfId="1778" priority="648">
      <formula>(ISBLANK($G15))*($F15=2)</formula>
    </cfRule>
  </conditionalFormatting>
  <conditionalFormatting sqref="E13:F13 E19:F30">
    <cfRule type="expression" priority="446">
      <formula>(ISBLANK($G13))*($F13=2)</formula>
    </cfRule>
  </conditionalFormatting>
  <conditionalFormatting sqref="G13">
    <cfRule type="expression" dxfId="1777" priority="445">
      <formula>(ISBLANK($G13))*($F13=2)</formula>
    </cfRule>
  </conditionalFormatting>
  <conditionalFormatting sqref="E14:F14">
    <cfRule type="expression" priority="414">
      <formula>(ISBLANK($G14))*($F14=2)</formula>
    </cfRule>
  </conditionalFormatting>
  <conditionalFormatting sqref="G14">
    <cfRule type="expression" dxfId="1776" priority="413">
      <formula>(ISBLANK($G14))*($F14=2)</formula>
    </cfRule>
  </conditionalFormatting>
  <conditionalFormatting sqref="G33">
    <cfRule type="expression" dxfId="1775" priority="324">
      <formula>(ISBLANK($G33))*($F33=2)</formula>
    </cfRule>
  </conditionalFormatting>
  <conditionalFormatting sqref="E35:F59">
    <cfRule type="expression" priority="236">
      <formula>(ISBLANK($G35))*($F35=2)</formula>
    </cfRule>
  </conditionalFormatting>
  <conditionalFormatting sqref="G35:G59">
    <cfRule type="expression" dxfId="1774" priority="235">
      <formula>(ISBLANK($G35))*($F35=2)</formula>
    </cfRule>
  </conditionalFormatting>
  <dataValidations xWindow="393" yWindow="864" count="2">
    <dataValidation type="list" allowBlank="1" showInputMessage="1" showErrorMessage="1" promptTitle="Select from the list" prompt="Please elaborate if 'PARTIAL'." sqref="E32:E33 E15:E18">
      <formula1>Response</formula1>
    </dataValidation>
    <dataValidation type="list" allowBlank="1" showInputMessage="1" showErrorMessage="1" promptTitle="Select from the list" prompt="Please elaborate if 'PARTIAL'." sqref="E13:E14 E35:E59 E19:E30">
      <formula1>ExNA</formula1>
    </dataValidation>
  </dataValidations>
  <pageMargins left="0.25" right="0.25" top="0.75" bottom="0.75" header="0.3" footer="0.3"/>
  <pageSetup paperSize="9" scale="60" fitToHeight="0" orientation="landscape" r:id="rId1"/>
  <rowBreaks count="1" manualBreakCount="1">
    <brk id="2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FF00"/>
    <pageSetUpPr fitToPage="1"/>
  </sheetPr>
  <dimension ref="A1:O235"/>
  <sheetViews>
    <sheetView view="pageBreakPreview" topLeftCell="B1" zoomScale="80" zoomScaleSheetLayoutView="80" workbookViewId="0">
      <pane xSplit="3" ySplit="11" topLeftCell="E27" activePane="bottomRight" state="frozen"/>
      <selection activeCell="B1" sqref="B1"/>
      <selection pane="topRight" activeCell="E1" sqref="E1"/>
      <selection pane="bottomLeft" activeCell="B12" sqref="B12"/>
      <selection pane="bottomRight" activeCell="E28" sqref="E28"/>
    </sheetView>
  </sheetViews>
  <sheetFormatPr defaultRowHeight="15" x14ac:dyDescent="0.25"/>
  <cols>
    <col min="1" max="1" width="3.7109375" style="25" customWidth="1"/>
    <col min="2" max="2" width="5.28515625" style="25" customWidth="1"/>
    <col min="3" max="3" width="15.28515625" style="25" customWidth="1"/>
    <col min="4" max="4" width="35.7109375" style="25" customWidth="1"/>
    <col min="5" max="5" width="11.85546875" style="25" customWidth="1"/>
    <col min="6" max="6" width="10.7109375" style="25" customWidth="1"/>
    <col min="7" max="7" width="25.140625" style="25" customWidth="1"/>
    <col min="8" max="8" width="23.42578125" style="25" customWidth="1"/>
    <col min="9" max="9" width="34.5703125" style="25" customWidth="1"/>
    <col min="10" max="10" width="3.7109375" style="25" customWidth="1"/>
    <col min="11" max="11" width="9.140625" style="19" hidden="1" customWidth="1"/>
    <col min="12" max="12" width="4.85546875" style="25" customWidth="1"/>
    <col min="13" max="13" width="16.7109375" style="25" customWidth="1"/>
    <col min="14" max="14" width="14" style="25" customWidth="1"/>
    <col min="15" max="15" width="29" style="25" customWidth="1"/>
    <col min="16" max="16384" width="9.140625" style="25"/>
  </cols>
  <sheetData>
    <row r="1" spans="1:15" s="69" customFormat="1" ht="15.75" thickBot="1" x14ac:dyDescent="0.3">
      <c r="A1" s="514"/>
      <c r="B1" s="727"/>
      <c r="C1" s="515"/>
      <c r="D1" s="515"/>
      <c r="E1" s="515"/>
      <c r="F1" s="515"/>
      <c r="G1" s="515"/>
      <c r="H1" s="515"/>
      <c r="I1" s="515"/>
      <c r="J1" s="516"/>
      <c r="K1" s="119"/>
      <c r="L1" s="394"/>
    </row>
    <row r="2" spans="1:15" s="69" customFormat="1" ht="15.75" customHeight="1" thickBot="1" x14ac:dyDescent="0.3">
      <c r="A2" s="728"/>
      <c r="B2" s="917" t="s">
        <v>1475</v>
      </c>
      <c r="C2" s="918"/>
      <c r="D2" s="918"/>
      <c r="E2" s="918"/>
      <c r="F2" s="918"/>
      <c r="G2" s="918"/>
      <c r="H2" s="918"/>
      <c r="I2" s="919"/>
      <c r="J2" s="728"/>
      <c r="K2" s="119"/>
      <c r="L2" s="395"/>
    </row>
    <row r="3" spans="1:15" s="69" customFormat="1" ht="15" customHeight="1" thickBot="1" x14ac:dyDescent="0.3">
      <c r="A3" s="517"/>
      <c r="B3" s="902" t="s">
        <v>395</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28">
        <f>'Municipal Information'!C25</f>
        <v>42674</v>
      </c>
      <c r="J5" s="518"/>
      <c r="K5" s="119"/>
      <c r="L5" s="3"/>
    </row>
    <row r="6" spans="1:15" s="69" customFormat="1" ht="19.5" thickBot="1" x14ac:dyDescent="0.35">
      <c r="A6" s="517"/>
      <c r="B6" s="522"/>
      <c r="C6" s="523"/>
      <c r="D6" s="905"/>
      <c r="E6" s="524"/>
      <c r="F6" s="525"/>
      <c r="G6" s="907"/>
      <c r="H6" s="526"/>
      <c r="I6" s="929"/>
      <c r="J6" s="518"/>
      <c r="K6" s="119"/>
      <c r="L6" s="3"/>
    </row>
    <row r="7" spans="1:15" s="69" customFormat="1" ht="15.75" thickBot="1" x14ac:dyDescent="0.3">
      <c r="A7" s="517"/>
      <c r="B7" s="602"/>
      <c r="C7" s="519"/>
      <c r="D7" s="519"/>
      <c r="E7" s="519"/>
      <c r="F7" s="519"/>
      <c r="G7" s="519"/>
      <c r="H7" s="519"/>
      <c r="I7" s="519"/>
      <c r="J7" s="518"/>
      <c r="K7" s="119"/>
      <c r="L7" s="242"/>
    </row>
    <row r="8" spans="1:15" s="69" customFormat="1" x14ac:dyDescent="0.25">
      <c r="A8" s="517"/>
      <c r="B8" s="911"/>
      <c r="C8" s="912"/>
      <c r="D8" s="915" t="str">
        <f>D146</f>
        <v/>
      </c>
      <c r="E8" s="519"/>
      <c r="F8" s="911"/>
      <c r="G8" s="912"/>
      <c r="H8" s="916">
        <f>D149</f>
        <v>0</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8.75"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ht="23.1" customHeight="1" x14ac:dyDescent="0.25">
      <c r="A12" s="531"/>
      <c r="B12" s="462" t="s">
        <v>1908</v>
      </c>
      <c r="C12" s="463"/>
      <c r="D12" s="463"/>
      <c r="E12" s="463"/>
      <c r="F12" s="463"/>
      <c r="G12" s="463"/>
      <c r="H12" s="463"/>
      <c r="I12" s="464"/>
      <c r="J12" s="535"/>
      <c r="K12" s="119"/>
    </row>
    <row r="13" spans="1:15" ht="90" x14ac:dyDescent="0.25">
      <c r="A13" s="531"/>
      <c r="B13" s="538">
        <v>1</v>
      </c>
      <c r="C13" s="538"/>
      <c r="D13" s="379" t="s">
        <v>172</v>
      </c>
      <c r="E13" s="112" t="s">
        <v>4</v>
      </c>
      <c r="F13" s="763" t="str">
        <f>IF(E13="yes",3,IF(E13="Partial",2,IF(E13="No",1,IF(E13="N/A","",IF(E13="","")))))</f>
        <v/>
      </c>
      <c r="G13" s="89"/>
      <c r="H13" s="382" t="s">
        <v>173</v>
      </c>
      <c r="I13" s="382" t="s">
        <v>1866</v>
      </c>
      <c r="J13" s="535"/>
      <c r="K13" s="119">
        <f>IF(E13="",1,0)</f>
        <v>0</v>
      </c>
      <c r="L13" s="410"/>
      <c r="M13" s="502"/>
      <c r="N13" s="502"/>
      <c r="O13" s="502"/>
    </row>
    <row r="14" spans="1:15" ht="90" x14ac:dyDescent="0.25">
      <c r="A14" s="531"/>
      <c r="B14" s="729">
        <v>2</v>
      </c>
      <c r="C14" s="729"/>
      <c r="D14" s="378" t="s">
        <v>174</v>
      </c>
      <c r="E14" s="112" t="s">
        <v>4</v>
      </c>
      <c r="F14" s="763" t="str">
        <f>IF(E14="yes",3,IF(E14="Partial",2,IF(E14="No",1,IF(E14="N/A","",IF(E14="","")))))</f>
        <v/>
      </c>
      <c r="G14" s="89"/>
      <c r="H14" s="381" t="s">
        <v>175</v>
      </c>
      <c r="I14" s="381" t="s">
        <v>1867</v>
      </c>
      <c r="J14" s="535"/>
      <c r="K14" s="119">
        <f>IF(E14="",1,0)</f>
        <v>0</v>
      </c>
      <c r="L14" s="410"/>
      <c r="M14" s="502"/>
      <c r="N14" s="502"/>
      <c r="O14" s="502"/>
    </row>
    <row r="15" spans="1:15" ht="23.1" customHeight="1" x14ac:dyDescent="0.25">
      <c r="A15" s="531"/>
      <c r="B15" s="462" t="s">
        <v>1918</v>
      </c>
      <c r="C15" s="463"/>
      <c r="D15" s="463"/>
      <c r="E15" s="508"/>
      <c r="F15" s="463"/>
      <c r="G15" s="508"/>
      <c r="H15" s="463"/>
      <c r="I15" s="464"/>
      <c r="J15" s="535"/>
      <c r="K15" s="119"/>
      <c r="L15" s="410"/>
      <c r="M15" s="502"/>
      <c r="N15" s="502"/>
      <c r="O15" s="502"/>
    </row>
    <row r="16" spans="1:15" ht="150" x14ac:dyDescent="0.25">
      <c r="A16" s="531"/>
      <c r="B16" s="729">
        <v>3</v>
      </c>
      <c r="C16" s="729"/>
      <c r="D16" s="378" t="s">
        <v>176</v>
      </c>
      <c r="E16" s="112" t="s">
        <v>4</v>
      </c>
      <c r="F16" s="763" t="str">
        <f>IF(E16="yes",3,IF(E16="Partial",2,IF(E16="No",1,IF(E16="N/A","",IF(E16="","")))))</f>
        <v/>
      </c>
      <c r="G16" s="89"/>
      <c r="H16" s="381" t="s">
        <v>2942</v>
      </c>
      <c r="I16" s="381" t="s">
        <v>1868</v>
      </c>
      <c r="J16" s="535"/>
      <c r="K16" s="119">
        <f>IF(E16="",1,0)</f>
        <v>0</v>
      </c>
      <c r="L16" s="410"/>
      <c r="M16" s="502"/>
      <c r="N16" s="502"/>
      <c r="O16" s="502"/>
    </row>
    <row r="17" spans="1:15" ht="150" x14ac:dyDescent="0.25">
      <c r="A17" s="531"/>
      <c r="B17" s="730">
        <v>4</v>
      </c>
      <c r="C17" s="730"/>
      <c r="D17" s="378" t="s">
        <v>177</v>
      </c>
      <c r="E17" s="112" t="s">
        <v>4</v>
      </c>
      <c r="F17" s="763" t="str">
        <f>IF(E17="yes",3,IF(E17="Partial",2,IF(E17="No",1,IF(E17="N/A","",IF(E17="","")))))</f>
        <v/>
      </c>
      <c r="G17" s="89"/>
      <c r="H17" s="381" t="s">
        <v>2942</v>
      </c>
      <c r="I17" s="381" t="s">
        <v>1868</v>
      </c>
      <c r="J17" s="535"/>
      <c r="K17" s="119">
        <f>IF(E17="",1,0)</f>
        <v>0</v>
      </c>
      <c r="L17" s="410"/>
      <c r="M17" s="502"/>
      <c r="N17" s="502"/>
      <c r="O17" s="502"/>
    </row>
    <row r="18" spans="1:15" ht="23.1" customHeight="1" x14ac:dyDescent="0.25">
      <c r="A18" s="531"/>
      <c r="B18" s="462" t="s">
        <v>1909</v>
      </c>
      <c r="C18" s="463"/>
      <c r="D18" s="463"/>
      <c r="E18" s="508"/>
      <c r="F18" s="463"/>
      <c r="G18" s="508"/>
      <c r="H18" s="463"/>
      <c r="I18" s="464"/>
      <c r="J18" s="535"/>
      <c r="K18" s="119"/>
      <c r="L18" s="410"/>
      <c r="M18" s="502"/>
      <c r="N18" s="502"/>
      <c r="O18" s="502"/>
    </row>
    <row r="19" spans="1:15" ht="90" x14ac:dyDescent="0.25">
      <c r="A19" s="531"/>
      <c r="B19" s="729">
        <v>5</v>
      </c>
      <c r="C19" s="729"/>
      <c r="D19" s="378" t="s">
        <v>178</v>
      </c>
      <c r="E19" s="112" t="s">
        <v>4</v>
      </c>
      <c r="F19" s="763" t="str">
        <f>IF(E19="yes",3,IF(E19="Partial",2,IF(E19="No",1,IF(E19="N/A","",IF(E19="","")))))</f>
        <v/>
      </c>
      <c r="G19" s="89"/>
      <c r="H19" s="381" t="s">
        <v>1869</v>
      </c>
      <c r="I19" s="381" t="s">
        <v>4883</v>
      </c>
      <c r="J19" s="535"/>
      <c r="K19" s="119">
        <f t="shared" ref="K19:K26" si="0">IF(E19="",1,0)</f>
        <v>0</v>
      </c>
      <c r="L19" s="410"/>
      <c r="M19" s="502"/>
      <c r="N19" s="502"/>
      <c r="O19" s="502"/>
    </row>
    <row r="20" spans="1:15" ht="120" x14ac:dyDescent="0.25">
      <c r="A20" s="531"/>
      <c r="B20" s="730">
        <v>6</v>
      </c>
      <c r="C20" s="730"/>
      <c r="D20" s="378" t="s">
        <v>179</v>
      </c>
      <c r="E20" s="112" t="s">
        <v>4</v>
      </c>
      <c r="F20" s="763" t="str">
        <f t="shared" ref="F20:F26" si="1">IF(E20="yes",3,IF(E20="Partial",2,IF(E20="No",1,IF(E20="N/A","",IF(E20="","")))))</f>
        <v/>
      </c>
      <c r="G20" s="89"/>
      <c r="H20" s="381" t="s">
        <v>3609</v>
      </c>
      <c r="I20" s="381" t="s">
        <v>3610</v>
      </c>
      <c r="J20" s="535"/>
      <c r="K20" s="119">
        <f t="shared" si="0"/>
        <v>0</v>
      </c>
      <c r="L20" s="410"/>
      <c r="M20" s="502"/>
      <c r="N20" s="502"/>
      <c r="O20" s="502"/>
    </row>
    <row r="21" spans="1:15" ht="105" x14ac:dyDescent="0.25">
      <c r="A21" s="531"/>
      <c r="B21" s="729">
        <v>7</v>
      </c>
      <c r="C21" s="729"/>
      <c r="D21" s="378" t="s">
        <v>180</v>
      </c>
      <c r="E21" s="112" t="s">
        <v>4</v>
      </c>
      <c r="F21" s="763" t="str">
        <f t="shared" si="1"/>
        <v/>
      </c>
      <c r="G21" s="89"/>
      <c r="H21" s="381" t="s">
        <v>1870</v>
      </c>
      <c r="I21" s="381" t="s">
        <v>4884</v>
      </c>
      <c r="J21" s="535"/>
      <c r="K21" s="119">
        <f t="shared" si="0"/>
        <v>0</v>
      </c>
      <c r="L21" s="410"/>
      <c r="M21" s="502"/>
      <c r="N21" s="502"/>
      <c r="O21" s="502"/>
    </row>
    <row r="22" spans="1:15" ht="105" x14ac:dyDescent="0.25">
      <c r="A22" s="531"/>
      <c r="B22" s="730">
        <v>8</v>
      </c>
      <c r="C22" s="730"/>
      <c r="D22" s="378" t="s">
        <v>181</v>
      </c>
      <c r="E22" s="112" t="s">
        <v>4</v>
      </c>
      <c r="F22" s="763" t="str">
        <f t="shared" si="1"/>
        <v/>
      </c>
      <c r="G22" s="89"/>
      <c r="H22" s="381" t="s">
        <v>1871</v>
      </c>
      <c r="I22" s="381" t="s">
        <v>4885</v>
      </c>
      <c r="J22" s="535"/>
      <c r="K22" s="119">
        <f t="shared" si="0"/>
        <v>0</v>
      </c>
      <c r="L22" s="410"/>
      <c r="M22" s="502"/>
      <c r="N22" s="502"/>
      <c r="O22" s="502"/>
    </row>
    <row r="23" spans="1:15" ht="90" x14ac:dyDescent="0.25">
      <c r="A23" s="531"/>
      <c r="B23" s="729">
        <v>9</v>
      </c>
      <c r="C23" s="729"/>
      <c r="D23" s="731" t="s">
        <v>4993</v>
      </c>
      <c r="E23" s="112" t="s">
        <v>4</v>
      </c>
      <c r="F23" s="763" t="str">
        <f t="shared" si="1"/>
        <v/>
      </c>
      <c r="G23" s="89"/>
      <c r="H23" s="731" t="s">
        <v>1872</v>
      </c>
      <c r="I23" s="731" t="s">
        <v>1873</v>
      </c>
      <c r="J23" s="535"/>
      <c r="K23" s="119">
        <f t="shared" si="0"/>
        <v>0</v>
      </c>
      <c r="L23" s="410"/>
      <c r="M23" s="502"/>
      <c r="N23" s="502"/>
      <c r="O23" s="502"/>
    </row>
    <row r="24" spans="1:15" ht="105" x14ac:dyDescent="0.25">
      <c r="A24" s="531"/>
      <c r="B24" s="730">
        <v>10</v>
      </c>
      <c r="C24" s="730"/>
      <c r="D24" s="378" t="s">
        <v>182</v>
      </c>
      <c r="E24" s="112" t="s">
        <v>4</v>
      </c>
      <c r="F24" s="763" t="str">
        <f t="shared" si="1"/>
        <v/>
      </c>
      <c r="G24" s="89"/>
      <c r="H24" s="731" t="s">
        <v>1879</v>
      </c>
      <c r="I24" s="381" t="s">
        <v>1874</v>
      </c>
      <c r="J24" s="535"/>
      <c r="K24" s="119">
        <f t="shared" si="0"/>
        <v>0</v>
      </c>
      <c r="L24" s="410"/>
      <c r="M24" s="502"/>
      <c r="N24" s="502"/>
      <c r="O24" s="502"/>
    </row>
    <row r="25" spans="1:15" ht="90" x14ac:dyDescent="0.25">
      <c r="A25" s="531"/>
      <c r="B25" s="729">
        <v>11</v>
      </c>
      <c r="C25" s="729"/>
      <c r="D25" s="378" t="s">
        <v>183</v>
      </c>
      <c r="E25" s="112" t="s">
        <v>4</v>
      </c>
      <c r="F25" s="763" t="str">
        <f t="shared" si="1"/>
        <v/>
      </c>
      <c r="G25" s="89"/>
      <c r="H25" s="381" t="s">
        <v>1878</v>
      </c>
      <c r="I25" s="381" t="s">
        <v>1875</v>
      </c>
      <c r="J25" s="535"/>
      <c r="K25" s="119">
        <f t="shared" si="0"/>
        <v>0</v>
      </c>
      <c r="L25" s="410"/>
      <c r="M25" s="502"/>
      <c r="N25" s="502"/>
      <c r="O25" s="502"/>
    </row>
    <row r="26" spans="1:15" ht="165" x14ac:dyDescent="0.25">
      <c r="A26" s="531"/>
      <c r="B26" s="730">
        <v>12</v>
      </c>
      <c r="C26" s="730"/>
      <c r="D26" s="378" t="s">
        <v>3241</v>
      </c>
      <c r="E26" s="112" t="s">
        <v>4</v>
      </c>
      <c r="F26" s="763" t="str">
        <f t="shared" si="1"/>
        <v/>
      </c>
      <c r="G26" s="89"/>
      <c r="H26" s="381" t="s">
        <v>1877</v>
      </c>
      <c r="I26" s="381" t="s">
        <v>1876</v>
      </c>
      <c r="J26" s="535"/>
      <c r="K26" s="119">
        <f t="shared" si="0"/>
        <v>0</v>
      </c>
      <c r="L26" s="410"/>
      <c r="M26" s="502"/>
      <c r="N26" s="502"/>
      <c r="O26" s="502"/>
    </row>
    <row r="27" spans="1:15" ht="23.1" customHeight="1" x14ac:dyDescent="0.25">
      <c r="A27" s="531"/>
      <c r="B27" s="462" t="s">
        <v>1910</v>
      </c>
      <c r="C27" s="463"/>
      <c r="D27" s="463"/>
      <c r="E27" s="508"/>
      <c r="F27" s="463"/>
      <c r="G27" s="508"/>
      <c r="H27" s="463"/>
      <c r="I27" s="464"/>
      <c r="J27" s="535"/>
      <c r="K27" s="119"/>
      <c r="L27" s="410"/>
      <c r="M27" s="502"/>
      <c r="N27" s="502"/>
      <c r="O27" s="502"/>
    </row>
    <row r="28" spans="1:15" ht="225" x14ac:dyDescent="0.25">
      <c r="A28" s="531"/>
      <c r="B28" s="729">
        <v>13</v>
      </c>
      <c r="C28" s="729"/>
      <c r="D28" s="378" t="s">
        <v>1317</v>
      </c>
      <c r="E28" s="112" t="s">
        <v>4</v>
      </c>
      <c r="F28" s="763" t="str">
        <f>IF(E28="yes",3,IF(E28="Partial",2,IF(E28="No",1,IF(E28="N/A","",IF(E28="","")))))</f>
        <v/>
      </c>
      <c r="G28" s="89"/>
      <c r="H28" s="381" t="s">
        <v>1637</v>
      </c>
      <c r="I28" s="381" t="s">
        <v>1318</v>
      </c>
      <c r="J28" s="535"/>
      <c r="K28" s="119">
        <f>IF(E28="",1,0)</f>
        <v>0</v>
      </c>
      <c r="L28" s="410"/>
      <c r="M28" s="502"/>
      <c r="N28" s="502"/>
      <c r="O28" s="502"/>
    </row>
    <row r="29" spans="1:15" ht="146.25" customHeight="1" x14ac:dyDescent="0.25">
      <c r="A29" s="531"/>
      <c r="B29" s="729">
        <v>14</v>
      </c>
      <c r="C29" s="729"/>
      <c r="D29" s="381" t="s">
        <v>3243</v>
      </c>
      <c r="E29" s="112" t="s">
        <v>4</v>
      </c>
      <c r="F29" s="763" t="str">
        <f>IF(E29="yes",3,IF(E29="Partial",2,IF(E29="No",1,IF(E29="N/A","",IF(E29="","")))))</f>
        <v/>
      </c>
      <c r="G29" s="89"/>
      <c r="H29" s="381" t="s">
        <v>1637</v>
      </c>
      <c r="I29" s="381" t="s">
        <v>1319</v>
      </c>
      <c r="J29" s="535"/>
      <c r="K29" s="119">
        <f>IF(E29="",1,0)</f>
        <v>0</v>
      </c>
      <c r="L29" s="410"/>
      <c r="M29" s="502"/>
      <c r="N29" s="502"/>
      <c r="O29" s="502"/>
    </row>
    <row r="30" spans="1:15" ht="120" x14ac:dyDescent="0.25">
      <c r="A30" s="531"/>
      <c r="B30" s="729">
        <v>15</v>
      </c>
      <c r="C30" s="729"/>
      <c r="D30" s="378" t="s">
        <v>1313</v>
      </c>
      <c r="E30" s="112" t="s">
        <v>4</v>
      </c>
      <c r="F30" s="763" t="str">
        <f>IF(E30="yes",3,IF(E30="Partial",2,IF(E30="No",1,IF(E30="N/A","",IF(E30="","")))))</f>
        <v/>
      </c>
      <c r="G30" s="89"/>
      <c r="H30" s="381" t="s">
        <v>1880</v>
      </c>
      <c r="I30" s="381" t="s">
        <v>1320</v>
      </c>
      <c r="J30" s="535"/>
      <c r="K30" s="119">
        <f>IF(E30="",1,0)</f>
        <v>0</v>
      </c>
      <c r="L30" s="410"/>
      <c r="M30" s="502"/>
      <c r="N30" s="502"/>
      <c r="O30" s="502"/>
    </row>
    <row r="31" spans="1:15" ht="120" x14ac:dyDescent="0.25">
      <c r="A31" s="531"/>
      <c r="B31" s="729">
        <v>16</v>
      </c>
      <c r="C31" s="729"/>
      <c r="D31" s="378" t="s">
        <v>184</v>
      </c>
      <c r="E31" s="112" t="s">
        <v>4</v>
      </c>
      <c r="F31" s="763" t="str">
        <f>IF(E31="yes",3,IF(E31="Partial",2,IF(E31="No",1,IF(E31="N/A","",IF(E31="","")))))</f>
        <v/>
      </c>
      <c r="G31" s="89"/>
      <c r="H31" s="381" t="s">
        <v>1881</v>
      </c>
      <c r="I31" s="381" t="s">
        <v>1319</v>
      </c>
      <c r="J31" s="535"/>
      <c r="K31" s="119">
        <f>IF(E31="",1,0)</f>
        <v>0</v>
      </c>
      <c r="L31" s="410"/>
      <c r="M31" s="502"/>
      <c r="N31" s="502"/>
      <c r="O31" s="502"/>
    </row>
    <row r="32" spans="1:15" ht="23.1" customHeight="1" x14ac:dyDescent="0.25">
      <c r="A32" s="531"/>
      <c r="B32" s="462" t="s">
        <v>1911</v>
      </c>
      <c r="C32" s="463"/>
      <c r="D32" s="463"/>
      <c r="E32" s="508"/>
      <c r="F32" s="463"/>
      <c r="G32" s="508"/>
      <c r="H32" s="463"/>
      <c r="I32" s="464"/>
      <c r="J32" s="535"/>
      <c r="K32" s="119"/>
      <c r="L32" s="410"/>
      <c r="M32" s="502"/>
      <c r="N32" s="502"/>
      <c r="O32" s="502"/>
    </row>
    <row r="33" spans="1:15" ht="120" x14ac:dyDescent="0.25">
      <c r="A33" s="531"/>
      <c r="B33" s="729">
        <v>17</v>
      </c>
      <c r="C33" s="729" t="s">
        <v>3244</v>
      </c>
      <c r="D33" s="378" t="s">
        <v>1314</v>
      </c>
      <c r="E33" s="112" t="s">
        <v>4</v>
      </c>
      <c r="F33" s="763" t="str">
        <f>IF(E33="yes",3,IF(E33="Partial",2,IF(E33="No",1,IF(E33="N/A","",IF(E33="","")))))</f>
        <v/>
      </c>
      <c r="G33" s="89"/>
      <c r="H33" s="381" t="s">
        <v>1882</v>
      </c>
      <c r="I33" s="381" t="s">
        <v>1316</v>
      </c>
      <c r="J33" s="535"/>
      <c r="K33" s="119">
        <f>IF(E33="",1,0)</f>
        <v>0</v>
      </c>
      <c r="L33" s="410"/>
      <c r="M33" s="502"/>
      <c r="N33" s="502"/>
      <c r="O33" s="502"/>
    </row>
    <row r="34" spans="1:15" ht="120" x14ac:dyDescent="0.25">
      <c r="A34" s="531"/>
      <c r="B34" s="729">
        <v>18</v>
      </c>
      <c r="C34" s="729" t="s">
        <v>3244</v>
      </c>
      <c r="D34" s="378" t="s">
        <v>185</v>
      </c>
      <c r="E34" s="112" t="s">
        <v>4</v>
      </c>
      <c r="F34" s="763" t="str">
        <f>IF(E34="yes",3,IF(E34="Partial",2,IF(E34="No",1,IF(E34="N/A","",IF(E34="","")))))</f>
        <v/>
      </c>
      <c r="G34" s="89"/>
      <c r="H34" s="381" t="s">
        <v>1883</v>
      </c>
      <c r="I34" s="381" t="s">
        <v>1315</v>
      </c>
      <c r="J34" s="535"/>
      <c r="K34" s="119">
        <f>IF(E34="",1,0)</f>
        <v>0</v>
      </c>
      <c r="L34" s="410"/>
      <c r="M34" s="502"/>
      <c r="N34" s="502"/>
      <c r="O34" s="502"/>
    </row>
    <row r="35" spans="1:15" ht="23.1" customHeight="1" x14ac:dyDescent="0.25">
      <c r="A35" s="531"/>
      <c r="B35" s="462" t="s">
        <v>1912</v>
      </c>
      <c r="C35" s="463"/>
      <c r="D35" s="463"/>
      <c r="E35" s="508"/>
      <c r="F35" s="463"/>
      <c r="G35" s="508"/>
      <c r="H35" s="463"/>
      <c r="I35" s="464"/>
      <c r="J35" s="535"/>
      <c r="K35" s="119"/>
      <c r="L35" s="410"/>
      <c r="M35" s="502"/>
      <c r="N35" s="502"/>
      <c r="O35" s="502"/>
    </row>
    <row r="36" spans="1:15" ht="120" x14ac:dyDescent="0.25">
      <c r="A36" s="531"/>
      <c r="B36" s="729">
        <v>19</v>
      </c>
      <c r="C36" s="729" t="s">
        <v>3242</v>
      </c>
      <c r="D36" s="381" t="s">
        <v>3245</v>
      </c>
      <c r="E36" s="112" t="s">
        <v>4</v>
      </c>
      <c r="F36" s="763" t="str">
        <f>IF(E36="yes",3,IF(E36="Partial",2,IF(E36="No",1,IF(E36="N/A","",IF(E36="","")))))</f>
        <v/>
      </c>
      <c r="G36" s="89"/>
      <c r="H36" s="381" t="s">
        <v>187</v>
      </c>
      <c r="I36" s="381" t="s">
        <v>1321</v>
      </c>
      <c r="J36" s="535"/>
      <c r="K36" s="119">
        <f>IF(E36="",1,0)</f>
        <v>0</v>
      </c>
      <c r="L36" s="410"/>
      <c r="M36" s="502"/>
      <c r="N36" s="502"/>
      <c r="O36" s="502"/>
    </row>
    <row r="37" spans="1:15" ht="165" x14ac:dyDescent="0.25">
      <c r="A37" s="531"/>
      <c r="B37" s="729">
        <v>20</v>
      </c>
      <c r="C37" s="729"/>
      <c r="D37" s="381" t="s">
        <v>3246</v>
      </c>
      <c r="E37" s="112" t="s">
        <v>4</v>
      </c>
      <c r="F37" s="763" t="str">
        <f>IF(E37="yes",3,IF(E37="Partial",2,IF(E37="No",1,IF(E37="N/A","",IF(E37="","")))))</f>
        <v/>
      </c>
      <c r="G37" s="89"/>
      <c r="H37" s="381" t="s">
        <v>1884</v>
      </c>
      <c r="I37" s="381" t="s">
        <v>1322</v>
      </c>
      <c r="J37" s="535"/>
      <c r="K37" s="119">
        <f>IF(E37="",1,0)</f>
        <v>0</v>
      </c>
      <c r="L37" s="410"/>
      <c r="M37" s="502"/>
      <c r="N37" s="502"/>
      <c r="O37" s="502"/>
    </row>
    <row r="38" spans="1:15" ht="135" x14ac:dyDescent="0.25">
      <c r="A38" s="531"/>
      <c r="B38" s="729">
        <v>21</v>
      </c>
      <c r="C38" s="729" t="s">
        <v>3250</v>
      </c>
      <c r="D38" s="378" t="s">
        <v>3251</v>
      </c>
      <c r="E38" s="112" t="s">
        <v>4</v>
      </c>
      <c r="F38" s="763" t="str">
        <f>IF(E38="yes",3,IF(E38="Partial",2,IF(E38="No",1,IF(E38="N/A","",IF(E38="","")))))</f>
        <v/>
      </c>
      <c r="G38" s="89"/>
      <c r="H38" s="381" t="s">
        <v>3252</v>
      </c>
      <c r="I38" s="378" t="s">
        <v>3248</v>
      </c>
      <c r="J38" s="535"/>
      <c r="K38" s="119">
        <f>IF(E38="",1,0)</f>
        <v>0</v>
      </c>
      <c r="L38" s="410"/>
      <c r="M38" s="502"/>
      <c r="N38" s="502"/>
      <c r="O38" s="502"/>
    </row>
    <row r="39" spans="1:15" ht="135" x14ac:dyDescent="0.25">
      <c r="A39" s="531"/>
      <c r="B39" s="729">
        <v>22</v>
      </c>
      <c r="C39" s="729" t="s">
        <v>3247</v>
      </c>
      <c r="D39" s="378" t="s">
        <v>3249</v>
      </c>
      <c r="E39" s="112" t="s">
        <v>4</v>
      </c>
      <c r="F39" s="763" t="str">
        <f>IF(E39="yes",3,IF(E39="Partial",2,IF(E39="No",1,IF(E39="N/A","",IF(E39="","")))))</f>
        <v/>
      </c>
      <c r="G39" s="89"/>
      <c r="H39" s="381" t="s">
        <v>1886</v>
      </c>
      <c r="I39" s="381" t="s">
        <v>1885</v>
      </c>
      <c r="J39" s="535"/>
      <c r="K39" s="119">
        <f>IF(E39="",1,0)</f>
        <v>0</v>
      </c>
      <c r="L39" s="410"/>
      <c r="M39" s="502"/>
      <c r="N39" s="502"/>
      <c r="O39" s="502"/>
    </row>
    <row r="40" spans="1:15" ht="23.1" customHeight="1" x14ac:dyDescent="0.25">
      <c r="A40" s="531"/>
      <c r="B40" s="462" t="s">
        <v>1913</v>
      </c>
      <c r="C40" s="463"/>
      <c r="D40" s="463"/>
      <c r="E40" s="508"/>
      <c r="F40" s="463"/>
      <c r="G40" s="508"/>
      <c r="H40" s="463"/>
      <c r="I40" s="464"/>
      <c r="J40" s="535"/>
      <c r="K40" s="119"/>
      <c r="L40" s="410"/>
      <c r="M40" s="502"/>
      <c r="N40" s="502"/>
      <c r="O40" s="502"/>
    </row>
    <row r="41" spans="1:15" ht="135" x14ac:dyDescent="0.25">
      <c r="A41" s="531"/>
      <c r="B41" s="729">
        <v>23</v>
      </c>
      <c r="C41" s="729"/>
      <c r="D41" s="378" t="s">
        <v>2034</v>
      </c>
      <c r="E41" s="112" t="s">
        <v>4</v>
      </c>
      <c r="F41" s="763" t="str">
        <f>IF(E41="yes",3,IF(E41="Partial",2,IF(E41="No",1,IF(E41="N/A","",IF(E41="","")))))</f>
        <v/>
      </c>
      <c r="G41" s="89"/>
      <c r="H41" s="381" t="s">
        <v>2943</v>
      </c>
      <c r="I41" s="381" t="s">
        <v>1888</v>
      </c>
      <c r="J41" s="535"/>
      <c r="K41" s="119">
        <f>IF(E41="",1,0)</f>
        <v>0</v>
      </c>
      <c r="L41" s="410"/>
      <c r="M41" s="502"/>
      <c r="N41" s="502"/>
      <c r="O41" s="502"/>
    </row>
    <row r="42" spans="1:15" ht="135" x14ac:dyDescent="0.25">
      <c r="A42" s="531"/>
      <c r="B42" s="729">
        <v>24</v>
      </c>
      <c r="C42" s="729"/>
      <c r="D42" s="378" t="s">
        <v>188</v>
      </c>
      <c r="E42" s="112" t="s">
        <v>4</v>
      </c>
      <c r="F42" s="763" t="str">
        <f>IF(E42="yes",3,IF(E42="Partial",2,IF(E42="No",1,IF(E42="N/A","",IF(E42="","")))))</f>
        <v/>
      </c>
      <c r="G42" s="89"/>
      <c r="H42" s="381" t="s">
        <v>1887</v>
      </c>
      <c r="I42" s="381" t="s">
        <v>1889</v>
      </c>
      <c r="J42" s="535"/>
      <c r="K42" s="119">
        <f>IF(E42="",1,0)</f>
        <v>0</v>
      </c>
      <c r="L42" s="410"/>
      <c r="M42" s="502"/>
      <c r="N42" s="502"/>
      <c r="O42" s="502"/>
    </row>
    <row r="43" spans="1:15" ht="23.1" customHeight="1" x14ac:dyDescent="0.25">
      <c r="A43" s="531"/>
      <c r="B43" s="462" t="s">
        <v>1914</v>
      </c>
      <c r="C43" s="463"/>
      <c r="D43" s="463"/>
      <c r="E43" s="508"/>
      <c r="F43" s="463"/>
      <c r="G43" s="508"/>
      <c r="H43" s="463"/>
      <c r="I43" s="464"/>
      <c r="J43" s="535"/>
      <c r="K43" s="119"/>
      <c r="L43" s="410"/>
      <c r="M43" s="502"/>
      <c r="N43" s="502"/>
      <c r="O43" s="502"/>
    </row>
    <row r="44" spans="1:15" ht="135" x14ac:dyDescent="0.25">
      <c r="A44" s="531"/>
      <c r="B44" s="729">
        <v>25</v>
      </c>
      <c r="C44" s="729"/>
      <c r="D44" s="378" t="s">
        <v>3253</v>
      </c>
      <c r="E44" s="112" t="s">
        <v>4</v>
      </c>
      <c r="F44" s="763" t="str">
        <f>IF(E44="yes",3,IF(E44="Partial",2,IF(E44="No",1,IF(E44="N/A","",IF(E44="","")))))</f>
        <v/>
      </c>
      <c r="G44" s="89"/>
      <c r="H44" s="381" t="s">
        <v>1890</v>
      </c>
      <c r="I44" s="381" t="s">
        <v>1323</v>
      </c>
      <c r="J44" s="535"/>
      <c r="K44" s="119">
        <f>IF(E44="",1,0)</f>
        <v>0</v>
      </c>
      <c r="L44" s="410"/>
      <c r="M44" s="502"/>
      <c r="N44" s="502"/>
      <c r="O44" s="502"/>
    </row>
    <row r="45" spans="1:15" ht="105" x14ac:dyDescent="0.25">
      <c r="A45" s="531"/>
      <c r="B45" s="730">
        <v>26</v>
      </c>
      <c r="C45" s="730" t="s">
        <v>3255</v>
      </c>
      <c r="D45" s="378" t="s">
        <v>3254</v>
      </c>
      <c r="E45" s="112" t="s">
        <v>4</v>
      </c>
      <c r="F45" s="763" t="str">
        <f>IF(E45="yes",3,IF(E45="Partial",2,IF(E45="No",1,IF(E45="N/A","",IF(E45="","")))))</f>
        <v/>
      </c>
      <c r="G45" s="89"/>
      <c r="H45" s="381" t="s">
        <v>1891</v>
      </c>
      <c r="I45" s="381" t="s">
        <v>1324</v>
      </c>
      <c r="J45" s="535"/>
      <c r="K45" s="119">
        <f>IF(E45="",1,0)</f>
        <v>0</v>
      </c>
      <c r="L45" s="410"/>
      <c r="M45" s="502"/>
      <c r="N45" s="502"/>
      <c r="O45" s="502"/>
    </row>
    <row r="46" spans="1:15" ht="105" x14ac:dyDescent="0.25">
      <c r="A46" s="531"/>
      <c r="B46" s="730">
        <v>27</v>
      </c>
      <c r="C46" s="730"/>
      <c r="D46" s="378" t="s">
        <v>189</v>
      </c>
      <c r="E46" s="112" t="s">
        <v>4</v>
      </c>
      <c r="F46" s="763" t="str">
        <f>IF(E46="yes",3,IF(E46="Partial",2,IF(E46="No",1,IF(E46="N/A","",IF(E46="","")))))</f>
        <v/>
      </c>
      <c r="G46" s="89"/>
      <c r="H46" s="381" t="s">
        <v>1890</v>
      </c>
      <c r="I46" s="381" t="s">
        <v>1325</v>
      </c>
      <c r="J46" s="535"/>
      <c r="K46" s="119">
        <f>IF(E46="",1,0)</f>
        <v>0</v>
      </c>
      <c r="L46" s="410"/>
      <c r="M46" s="502"/>
      <c r="N46" s="502"/>
      <c r="O46" s="502"/>
    </row>
    <row r="47" spans="1:15" ht="81" customHeight="1" x14ac:dyDescent="0.25">
      <c r="A47" s="531"/>
      <c r="B47" s="730">
        <v>28</v>
      </c>
      <c r="C47" s="730"/>
      <c r="D47" s="378" t="s">
        <v>190</v>
      </c>
      <c r="E47" s="112" t="s">
        <v>4</v>
      </c>
      <c r="F47" s="763" t="str">
        <f>IF(E47="yes",3,IF(E47="Partial",2,IF(E47="No",1,IF(E47="N/A","",IF(E47="","")))))</f>
        <v/>
      </c>
      <c r="G47" s="89"/>
      <c r="H47" s="381" t="s">
        <v>1892</v>
      </c>
      <c r="I47" s="381" t="s">
        <v>1893</v>
      </c>
      <c r="J47" s="535"/>
      <c r="K47" s="119">
        <f>IF(E47="",1,0)</f>
        <v>0</v>
      </c>
      <c r="L47" s="410"/>
      <c r="M47" s="502"/>
      <c r="N47" s="502"/>
      <c r="O47" s="502"/>
    </row>
    <row r="48" spans="1:15" ht="23.1" customHeight="1" x14ac:dyDescent="0.25">
      <c r="A48" s="531"/>
      <c r="B48" s="462" t="s">
        <v>1915</v>
      </c>
      <c r="C48" s="463"/>
      <c r="D48" s="463"/>
      <c r="E48" s="508"/>
      <c r="F48" s="463"/>
      <c r="G48" s="508"/>
      <c r="H48" s="463"/>
      <c r="I48" s="464"/>
      <c r="J48" s="535"/>
      <c r="K48" s="119"/>
      <c r="L48" s="410"/>
      <c r="M48" s="502"/>
      <c r="N48" s="502"/>
      <c r="O48" s="502"/>
    </row>
    <row r="49" spans="1:15" ht="90" x14ac:dyDescent="0.25">
      <c r="A49" s="531"/>
      <c r="B49" s="729">
        <v>29</v>
      </c>
      <c r="C49" s="729"/>
      <c r="D49" s="378" t="s">
        <v>2035</v>
      </c>
      <c r="E49" s="112" t="s">
        <v>4</v>
      </c>
      <c r="F49" s="763" t="str">
        <f>IF(E49="yes",3,IF(E49="Partial",2,IF(E49="No",1,IF(E49="N/A","",IF(E49="","")))))</f>
        <v/>
      </c>
      <c r="G49" s="89"/>
      <c r="H49" s="381" t="s">
        <v>1869</v>
      </c>
      <c r="I49" s="381" t="s">
        <v>1894</v>
      </c>
      <c r="J49" s="535"/>
      <c r="K49" s="119">
        <f t="shared" ref="K49:K57" si="2">IF(E49="",1,0)</f>
        <v>0</v>
      </c>
      <c r="L49" s="410"/>
      <c r="M49" s="502"/>
      <c r="N49" s="502"/>
      <c r="O49" s="502"/>
    </row>
    <row r="50" spans="1:15" ht="90" x14ac:dyDescent="0.25">
      <c r="A50" s="531"/>
      <c r="B50" s="730">
        <v>30</v>
      </c>
      <c r="C50" s="730"/>
      <c r="D50" s="378" t="s">
        <v>191</v>
      </c>
      <c r="E50" s="112" t="s">
        <v>4</v>
      </c>
      <c r="F50" s="763" t="str">
        <f t="shared" ref="F50:F57" si="3">IF(E50="yes",3,IF(E50="Partial",2,IF(E50="No",1,IF(E50="N/A","",IF(E50="","")))))</f>
        <v/>
      </c>
      <c r="G50" s="89"/>
      <c r="H50" s="381" t="s">
        <v>1895</v>
      </c>
      <c r="I50" s="378" t="s">
        <v>1896</v>
      </c>
      <c r="J50" s="535"/>
      <c r="K50" s="119">
        <f t="shared" si="2"/>
        <v>0</v>
      </c>
      <c r="L50" s="410"/>
      <c r="M50" s="502"/>
      <c r="N50" s="502"/>
      <c r="O50" s="502"/>
    </row>
    <row r="51" spans="1:15" ht="90" x14ac:dyDescent="0.25">
      <c r="A51" s="531"/>
      <c r="B51" s="729">
        <v>31</v>
      </c>
      <c r="C51" s="729"/>
      <c r="D51" s="378" t="s">
        <v>192</v>
      </c>
      <c r="E51" s="112" t="s">
        <v>4</v>
      </c>
      <c r="F51" s="763" t="str">
        <f t="shared" si="3"/>
        <v/>
      </c>
      <c r="G51" s="89"/>
      <c r="H51" s="381" t="s">
        <v>1897</v>
      </c>
      <c r="I51" s="381" t="s">
        <v>1326</v>
      </c>
      <c r="J51" s="535"/>
      <c r="K51" s="119">
        <f t="shared" si="2"/>
        <v>0</v>
      </c>
      <c r="L51" s="410"/>
      <c r="M51" s="502"/>
      <c r="N51" s="502"/>
      <c r="O51" s="502"/>
    </row>
    <row r="52" spans="1:15" ht="105" x14ac:dyDescent="0.25">
      <c r="A52" s="531"/>
      <c r="B52" s="730">
        <v>32</v>
      </c>
      <c r="C52" s="730"/>
      <c r="D52" s="378" t="s">
        <v>3240</v>
      </c>
      <c r="E52" s="112" t="s">
        <v>4</v>
      </c>
      <c r="F52" s="763" t="str">
        <f t="shared" si="3"/>
        <v/>
      </c>
      <c r="G52" s="89"/>
      <c r="H52" s="381" t="s">
        <v>1898</v>
      </c>
      <c r="I52" s="378" t="s">
        <v>2944</v>
      </c>
      <c r="J52" s="535"/>
      <c r="K52" s="119">
        <f t="shared" si="2"/>
        <v>0</v>
      </c>
      <c r="L52" s="410"/>
      <c r="M52" s="502"/>
      <c r="N52" s="502"/>
      <c r="O52" s="502"/>
    </row>
    <row r="53" spans="1:15" ht="90" x14ac:dyDescent="0.25">
      <c r="A53" s="531"/>
      <c r="B53" s="729">
        <v>33</v>
      </c>
      <c r="C53" s="729" t="s">
        <v>3256</v>
      </c>
      <c r="D53" s="381" t="s">
        <v>3257</v>
      </c>
      <c r="E53" s="112" t="s">
        <v>4</v>
      </c>
      <c r="F53" s="763" t="str">
        <f t="shared" si="3"/>
        <v/>
      </c>
      <c r="G53" s="89"/>
      <c r="H53" s="381" t="s">
        <v>1872</v>
      </c>
      <c r="I53" s="378" t="s">
        <v>1327</v>
      </c>
      <c r="J53" s="535"/>
      <c r="K53" s="119">
        <f t="shared" si="2"/>
        <v>0</v>
      </c>
      <c r="L53" s="410"/>
      <c r="M53" s="502"/>
      <c r="N53" s="502"/>
      <c r="O53" s="502"/>
    </row>
    <row r="54" spans="1:15" ht="105" x14ac:dyDescent="0.25">
      <c r="A54" s="531"/>
      <c r="B54" s="730">
        <v>34</v>
      </c>
      <c r="C54" s="730"/>
      <c r="D54" s="378" t="s">
        <v>193</v>
      </c>
      <c r="E54" s="112" t="s">
        <v>4</v>
      </c>
      <c r="F54" s="763" t="str">
        <f t="shared" si="3"/>
        <v/>
      </c>
      <c r="G54" s="89"/>
      <c r="H54" s="381" t="s">
        <v>1899</v>
      </c>
      <c r="I54" s="381" t="s">
        <v>1328</v>
      </c>
      <c r="J54" s="535"/>
      <c r="K54" s="119">
        <f t="shared" si="2"/>
        <v>0</v>
      </c>
      <c r="L54" s="410"/>
      <c r="M54" s="502"/>
      <c r="N54" s="502"/>
      <c r="O54" s="502"/>
    </row>
    <row r="55" spans="1:15" ht="95.25" customHeight="1" x14ac:dyDescent="0.25">
      <c r="A55" s="531"/>
      <c r="B55" s="729">
        <v>35</v>
      </c>
      <c r="C55" s="729" t="s">
        <v>3258</v>
      </c>
      <c r="D55" s="381" t="s">
        <v>3259</v>
      </c>
      <c r="E55" s="112" t="s">
        <v>4</v>
      </c>
      <c r="F55" s="763" t="str">
        <f t="shared" si="3"/>
        <v/>
      </c>
      <c r="G55" s="89"/>
      <c r="H55" s="381" t="s">
        <v>1898</v>
      </c>
      <c r="I55" s="378" t="s">
        <v>1900</v>
      </c>
      <c r="J55" s="535"/>
      <c r="K55" s="119">
        <f t="shared" si="2"/>
        <v>0</v>
      </c>
      <c r="L55" s="410"/>
      <c r="M55" s="502"/>
      <c r="N55" s="502"/>
      <c r="O55" s="502"/>
    </row>
    <row r="56" spans="1:15" ht="84.75" customHeight="1" x14ac:dyDescent="0.25">
      <c r="A56" s="531"/>
      <c r="B56" s="730">
        <v>36</v>
      </c>
      <c r="C56" s="729" t="s">
        <v>3260</v>
      </c>
      <c r="D56" s="381" t="s">
        <v>3261</v>
      </c>
      <c r="E56" s="112" t="s">
        <v>4</v>
      </c>
      <c r="F56" s="763" t="str">
        <f t="shared" si="3"/>
        <v/>
      </c>
      <c r="G56" s="89"/>
      <c r="H56" s="378" t="s">
        <v>3607</v>
      </c>
      <c r="I56" s="378" t="s">
        <v>3608</v>
      </c>
      <c r="J56" s="535"/>
      <c r="K56" s="119">
        <f t="shared" si="2"/>
        <v>0</v>
      </c>
      <c r="L56" s="410"/>
      <c r="M56" s="502"/>
      <c r="N56" s="502"/>
      <c r="O56" s="502"/>
    </row>
    <row r="57" spans="1:15" s="75" customFormat="1" ht="225" x14ac:dyDescent="0.25">
      <c r="A57" s="732"/>
      <c r="B57" s="729">
        <v>37</v>
      </c>
      <c r="C57" s="733" t="s">
        <v>358</v>
      </c>
      <c r="D57" s="381" t="s">
        <v>2786</v>
      </c>
      <c r="E57" s="112" t="s">
        <v>4</v>
      </c>
      <c r="F57" s="763" t="str">
        <f t="shared" si="3"/>
        <v/>
      </c>
      <c r="G57" s="89"/>
      <c r="H57" s="381" t="s">
        <v>1513</v>
      </c>
      <c r="I57" s="381" t="s">
        <v>416</v>
      </c>
      <c r="J57" s="734"/>
      <c r="K57" s="119">
        <f t="shared" si="2"/>
        <v>0</v>
      </c>
      <c r="L57" s="407"/>
      <c r="M57" s="504"/>
      <c r="N57" s="504"/>
      <c r="O57" s="504"/>
    </row>
    <row r="58" spans="1:15" ht="23.1" customHeight="1" x14ac:dyDescent="0.25">
      <c r="A58" s="531"/>
      <c r="B58" s="462" t="s">
        <v>1916</v>
      </c>
      <c r="C58" s="463"/>
      <c r="D58" s="463"/>
      <c r="E58" s="508"/>
      <c r="F58" s="463"/>
      <c r="G58" s="508"/>
      <c r="H58" s="463"/>
      <c r="I58" s="464"/>
      <c r="J58" s="535"/>
      <c r="K58" s="119"/>
      <c r="L58" s="410"/>
      <c r="M58" s="502"/>
      <c r="N58" s="502"/>
      <c r="O58" s="502"/>
    </row>
    <row r="59" spans="1:15" ht="105" x14ac:dyDescent="0.25">
      <c r="A59" s="531"/>
      <c r="B59" s="730">
        <v>38</v>
      </c>
      <c r="C59" s="730"/>
      <c r="D59" s="378" t="s">
        <v>2036</v>
      </c>
      <c r="E59" s="112" t="s">
        <v>4</v>
      </c>
      <c r="F59" s="763" t="str">
        <f>IF(E59="yes",3,IF(E59="Partial",2,IF(E59="No",1,IF(E59="N/A","",IF(E59="","")))))</f>
        <v/>
      </c>
      <c r="G59" s="89"/>
      <c r="H59" s="378" t="s">
        <v>1901</v>
      </c>
      <c r="I59" s="378" t="s">
        <v>1904</v>
      </c>
      <c r="J59" s="535"/>
      <c r="K59" s="119">
        <f>IF(E59="",1,0)</f>
        <v>0</v>
      </c>
      <c r="L59" s="410"/>
      <c r="M59" s="502"/>
      <c r="N59" s="502"/>
      <c r="O59" s="502"/>
    </row>
    <row r="60" spans="1:15" ht="135" x14ac:dyDescent="0.25">
      <c r="A60" s="531"/>
      <c r="B60" s="729">
        <v>39</v>
      </c>
      <c r="C60" s="729"/>
      <c r="D60" s="378" t="s">
        <v>2037</v>
      </c>
      <c r="E60" s="112" t="s">
        <v>4</v>
      </c>
      <c r="F60" s="763" t="str">
        <f>IF(E60="yes",3,IF(E60="Partial",2,IF(E60="No",1,IF(E60="N/A","",IF(E60="","")))))</f>
        <v/>
      </c>
      <c r="G60" s="89"/>
      <c r="H60" s="378" t="s">
        <v>1902</v>
      </c>
      <c r="I60" s="378" t="s">
        <v>1903</v>
      </c>
      <c r="J60" s="535"/>
      <c r="K60" s="119">
        <f>IF(E60="",1,0)</f>
        <v>0</v>
      </c>
      <c r="L60" s="410"/>
      <c r="M60" s="502"/>
      <c r="N60" s="502"/>
      <c r="O60" s="502"/>
    </row>
    <row r="61" spans="1:15" ht="90" x14ac:dyDescent="0.25">
      <c r="A61" s="531"/>
      <c r="B61" s="729">
        <v>40</v>
      </c>
      <c r="C61" s="729"/>
      <c r="D61" s="381" t="s">
        <v>2945</v>
      </c>
      <c r="E61" s="112" t="s">
        <v>4</v>
      </c>
      <c r="F61" s="763" t="str">
        <f>IF(E61="yes",3,IF(E61="Partial",2,IF(E61="No",1,IF(E61="N/A","",IF(E61="","")))))</f>
        <v/>
      </c>
      <c r="G61" s="89"/>
      <c r="H61" s="378" t="s">
        <v>2946</v>
      </c>
      <c r="I61" s="381" t="s">
        <v>1329</v>
      </c>
      <c r="J61" s="535"/>
      <c r="K61" s="119">
        <f>IF(E61="",1,0)</f>
        <v>0</v>
      </c>
      <c r="L61" s="410"/>
      <c r="M61" s="502"/>
      <c r="N61" s="502"/>
      <c r="O61" s="502"/>
    </row>
    <row r="62" spans="1:15" ht="105" x14ac:dyDescent="0.25">
      <c r="A62" s="531"/>
      <c r="B62" s="729">
        <v>41</v>
      </c>
      <c r="C62" s="729"/>
      <c r="D62" s="378" t="s">
        <v>194</v>
      </c>
      <c r="E62" s="112" t="s">
        <v>4</v>
      </c>
      <c r="F62" s="763" t="str">
        <f>IF(E62="yes",3,IF(E62="Partial",2,IF(E62="No",1,IF(E62="N/A","",IF(E62="","")))))</f>
        <v/>
      </c>
      <c r="G62" s="89"/>
      <c r="H62" s="378" t="s">
        <v>2947</v>
      </c>
      <c r="I62" s="381" t="s">
        <v>1330</v>
      </c>
      <c r="J62" s="535"/>
      <c r="K62" s="119">
        <f>IF(E62="",1,0)</f>
        <v>0</v>
      </c>
      <c r="L62" s="410"/>
      <c r="M62" s="502"/>
      <c r="N62" s="502"/>
      <c r="O62" s="502"/>
    </row>
    <row r="63" spans="1:15" ht="23.1" customHeight="1" x14ac:dyDescent="0.25">
      <c r="A63" s="531"/>
      <c r="B63" s="462" t="s">
        <v>1917</v>
      </c>
      <c r="C63" s="463"/>
      <c r="D63" s="463"/>
      <c r="E63" s="508"/>
      <c r="F63" s="463"/>
      <c r="G63" s="508"/>
      <c r="H63" s="463"/>
      <c r="I63" s="464"/>
      <c r="J63" s="535"/>
      <c r="K63" s="119"/>
      <c r="L63" s="410"/>
      <c r="M63" s="502"/>
      <c r="N63" s="502"/>
      <c r="O63" s="502"/>
    </row>
    <row r="64" spans="1:15" ht="90" x14ac:dyDescent="0.25">
      <c r="A64" s="531"/>
      <c r="B64" s="729">
        <v>42</v>
      </c>
      <c r="C64" s="729"/>
      <c r="D64" s="378" t="s">
        <v>195</v>
      </c>
      <c r="E64" s="112" t="s">
        <v>4</v>
      </c>
      <c r="F64" s="763" t="str">
        <f>IF(E64="yes",3,IF(E64="Partial",2,IF(E64="No",1,IF(E64="N/A","",IF(E64="","")))))</f>
        <v/>
      </c>
      <c r="G64" s="89"/>
      <c r="H64" s="378" t="s">
        <v>1905</v>
      </c>
      <c r="I64" s="378" t="s">
        <v>1907</v>
      </c>
      <c r="J64" s="535"/>
      <c r="K64" s="119">
        <f>IF(E64="",1,0)</f>
        <v>0</v>
      </c>
      <c r="L64" s="410"/>
      <c r="M64" s="502"/>
      <c r="N64" s="502"/>
      <c r="O64" s="502"/>
    </row>
    <row r="65" spans="1:15" ht="120" x14ac:dyDescent="0.25">
      <c r="A65" s="531"/>
      <c r="B65" s="729">
        <v>43</v>
      </c>
      <c r="C65" s="729"/>
      <c r="D65" s="378" t="s">
        <v>196</v>
      </c>
      <c r="E65" s="112" t="s">
        <v>4</v>
      </c>
      <c r="F65" s="763" t="str">
        <f>IF(E65="yes",3,IF(E65="Partial",2,IF(E65="No",1,IF(E65="N/A","",IF(E65="","")))))</f>
        <v/>
      </c>
      <c r="G65" s="89"/>
      <c r="H65" s="378" t="s">
        <v>1906</v>
      </c>
      <c r="I65" s="378" t="s">
        <v>1907</v>
      </c>
      <c r="J65" s="535"/>
      <c r="K65" s="119">
        <f>IF(E65="",1,0)</f>
        <v>0</v>
      </c>
      <c r="L65" s="410"/>
      <c r="M65" s="502"/>
      <c r="N65" s="502"/>
      <c r="O65" s="502"/>
    </row>
    <row r="66" spans="1:15" s="69" customFormat="1" x14ac:dyDescent="0.25">
      <c r="A66" s="517"/>
      <c r="B66" s="910"/>
      <c r="C66" s="910"/>
      <c r="D66" s="910"/>
      <c r="E66" s="910"/>
      <c r="F66" s="910"/>
      <c r="G66" s="910"/>
      <c r="H66" s="910"/>
      <c r="I66" s="910"/>
      <c r="J66" s="518"/>
      <c r="K66" s="119"/>
      <c r="L66" s="405"/>
      <c r="M66" s="498"/>
      <c r="N66" s="498"/>
      <c r="O66" s="498"/>
    </row>
    <row r="67" spans="1:15" s="69" customFormat="1" ht="24" customHeight="1" x14ac:dyDescent="0.25">
      <c r="A67" s="517"/>
      <c r="B67" s="910"/>
      <c r="C67" s="910"/>
      <c r="D67" s="910"/>
      <c r="E67" s="910"/>
      <c r="F67" s="910"/>
      <c r="G67" s="910"/>
      <c r="H67" s="910"/>
      <c r="I67" s="910"/>
      <c r="J67" s="518"/>
      <c r="K67" s="119"/>
      <c r="L67" s="405"/>
      <c r="M67" s="498"/>
      <c r="N67" s="498"/>
      <c r="O67" s="498"/>
    </row>
    <row r="68" spans="1:15" s="69" customFormat="1" x14ac:dyDescent="0.25">
      <c r="A68" s="517"/>
      <c r="B68" s="910"/>
      <c r="C68" s="910"/>
      <c r="D68" s="910"/>
      <c r="E68" s="910"/>
      <c r="F68" s="910"/>
      <c r="G68" s="910"/>
      <c r="H68" s="910"/>
      <c r="I68" s="910"/>
      <c r="J68" s="518"/>
      <c r="K68" s="119"/>
      <c r="L68" s="405"/>
      <c r="M68" s="498"/>
      <c r="N68" s="498"/>
      <c r="O68" s="498"/>
    </row>
    <row r="69" spans="1:15" s="69" customFormat="1" ht="24" customHeight="1" x14ac:dyDescent="0.25">
      <c r="A69" s="517"/>
      <c r="B69" s="561"/>
      <c r="C69" s="561"/>
      <c r="D69" s="561"/>
      <c r="E69" s="561"/>
      <c r="F69" s="561"/>
      <c r="G69" s="561"/>
      <c r="H69" s="561"/>
      <c r="I69" s="561"/>
      <c r="J69" s="518"/>
      <c r="K69" s="119"/>
      <c r="L69" s="405"/>
      <c r="M69" s="498"/>
      <c r="N69" s="498"/>
      <c r="O69" s="498"/>
    </row>
    <row r="70" spans="1:15" ht="15.75" thickBot="1" x14ac:dyDescent="0.3">
      <c r="A70" s="562"/>
      <c r="B70" s="563"/>
      <c r="C70" s="563"/>
      <c r="D70" s="563"/>
      <c r="E70" s="563"/>
      <c r="F70" s="563"/>
      <c r="G70" s="563"/>
      <c r="H70" s="563"/>
      <c r="I70" s="563"/>
      <c r="J70" s="564"/>
      <c r="K70" s="119">
        <f>SUM(K13:K65)</f>
        <v>0</v>
      </c>
      <c r="L70" s="410"/>
      <c r="M70" s="249"/>
      <c r="N70" s="249"/>
      <c r="O70" s="249"/>
    </row>
    <row r="71" spans="1:15" x14ac:dyDescent="0.25">
      <c r="K71" s="119"/>
      <c r="L71" s="410"/>
      <c r="M71" s="249"/>
      <c r="N71" s="249"/>
      <c r="O71" s="249"/>
    </row>
    <row r="72" spans="1:15" x14ac:dyDescent="0.25">
      <c r="K72" s="119"/>
      <c r="L72" s="410"/>
      <c r="M72" s="249"/>
      <c r="N72" s="249"/>
      <c r="O72" s="249"/>
    </row>
    <row r="73" spans="1:15" x14ac:dyDescent="0.25">
      <c r="K73" s="119"/>
      <c r="L73" s="410"/>
      <c r="M73" s="249"/>
      <c r="N73" s="249"/>
      <c r="O73" s="249"/>
    </row>
    <row r="74" spans="1:15" x14ac:dyDescent="0.25">
      <c r="K74" s="119"/>
      <c r="L74" s="410"/>
      <c r="M74" s="249"/>
      <c r="N74" s="249"/>
      <c r="O74" s="249"/>
    </row>
    <row r="75" spans="1:15" x14ac:dyDescent="0.25">
      <c r="K75" s="119"/>
      <c r="L75" s="410"/>
      <c r="M75" s="249"/>
      <c r="N75" s="249"/>
      <c r="O75" s="249"/>
    </row>
    <row r="76" spans="1:15" x14ac:dyDescent="0.25">
      <c r="K76" s="119"/>
      <c r="L76" s="410"/>
      <c r="M76" s="249"/>
      <c r="N76" s="249"/>
      <c r="O76" s="249"/>
    </row>
    <row r="77" spans="1:15" x14ac:dyDescent="0.25">
      <c r="K77" s="119"/>
      <c r="L77" s="410"/>
      <c r="M77" s="249"/>
      <c r="N77" s="249"/>
      <c r="O77" s="249"/>
    </row>
    <row r="78" spans="1:15" x14ac:dyDescent="0.25">
      <c r="K78" s="119"/>
      <c r="L78" s="410"/>
      <c r="M78" s="249"/>
      <c r="N78" s="249"/>
      <c r="O78" s="249"/>
    </row>
    <row r="79" spans="1:15" x14ac:dyDescent="0.25">
      <c r="K79" s="119"/>
      <c r="L79" s="410"/>
      <c r="M79" s="249"/>
      <c r="N79" s="249"/>
      <c r="O79" s="249"/>
    </row>
    <row r="80" spans="1:15" x14ac:dyDescent="0.25">
      <c r="K80" s="119"/>
      <c r="L80" s="410"/>
      <c r="M80" s="249"/>
      <c r="N80" s="249"/>
      <c r="O80" s="249"/>
    </row>
    <row r="81" spans="11:12" x14ac:dyDescent="0.25">
      <c r="K81" s="119"/>
      <c r="L81" s="410"/>
    </row>
    <row r="82" spans="11:12" x14ac:dyDescent="0.25">
      <c r="K82" s="119"/>
      <c r="L82" s="410"/>
    </row>
    <row r="83" spans="11:12" x14ac:dyDescent="0.25">
      <c r="K83" s="119"/>
      <c r="L83" s="410"/>
    </row>
    <row r="84" spans="11:12" x14ac:dyDescent="0.25">
      <c r="K84" s="119"/>
      <c r="L84" s="410"/>
    </row>
    <row r="85" spans="11:12" x14ac:dyDescent="0.25">
      <c r="K85" s="119"/>
      <c r="L85" s="410"/>
    </row>
    <row r="86" spans="11:12" x14ac:dyDescent="0.25">
      <c r="K86" s="119"/>
      <c r="L86" s="410"/>
    </row>
    <row r="87" spans="11:12" x14ac:dyDescent="0.25">
      <c r="K87" s="119"/>
      <c r="L87" s="410"/>
    </row>
    <row r="88" spans="11:12" x14ac:dyDescent="0.25">
      <c r="K88" s="119"/>
      <c r="L88" s="410"/>
    </row>
    <row r="89" spans="11:12" x14ac:dyDescent="0.25">
      <c r="K89" s="119"/>
      <c r="L89" s="410"/>
    </row>
    <row r="90" spans="11:12" x14ac:dyDescent="0.25">
      <c r="K90" s="119"/>
      <c r="L90" s="410"/>
    </row>
    <row r="91" spans="11:12" x14ac:dyDescent="0.25">
      <c r="K91" s="119"/>
      <c r="L91" s="410"/>
    </row>
    <row r="92" spans="11:12" x14ac:dyDescent="0.25">
      <c r="K92" s="119"/>
      <c r="L92" s="410"/>
    </row>
    <row r="93" spans="11:12" x14ac:dyDescent="0.25">
      <c r="K93" s="119"/>
      <c r="L93" s="410"/>
    </row>
    <row r="94" spans="11:12" x14ac:dyDescent="0.25">
      <c r="K94" s="119"/>
      <c r="L94" s="410"/>
    </row>
    <row r="95" spans="11:12" x14ac:dyDescent="0.25">
      <c r="K95" s="119"/>
      <c r="L95" s="410"/>
    </row>
    <row r="96" spans="11:12" x14ac:dyDescent="0.25">
      <c r="K96" s="119"/>
      <c r="L96" s="410"/>
    </row>
    <row r="97" spans="11:12" x14ac:dyDescent="0.25">
      <c r="K97" s="119"/>
      <c r="L97" s="410"/>
    </row>
    <row r="98" spans="11:12" x14ac:dyDescent="0.25">
      <c r="K98" s="119"/>
      <c r="L98" s="410"/>
    </row>
    <row r="99" spans="11:12" x14ac:dyDescent="0.25">
      <c r="K99" s="119"/>
      <c r="L99" s="410"/>
    </row>
    <row r="100" spans="11:12" x14ac:dyDescent="0.25">
      <c r="K100" s="119"/>
      <c r="L100" s="410"/>
    </row>
    <row r="101" spans="11:12" x14ac:dyDescent="0.25">
      <c r="K101" s="119"/>
      <c r="L101" s="410"/>
    </row>
    <row r="102" spans="11:12" x14ac:dyDescent="0.25">
      <c r="K102" s="119"/>
      <c r="L102" s="410"/>
    </row>
    <row r="103" spans="11:12" x14ac:dyDescent="0.25">
      <c r="K103" s="119"/>
      <c r="L103" s="410"/>
    </row>
    <row r="104" spans="11:12" x14ac:dyDescent="0.25">
      <c r="K104" s="119"/>
      <c r="L104" s="410"/>
    </row>
    <row r="105" spans="11:12" x14ac:dyDescent="0.25">
      <c r="K105" s="119"/>
      <c r="L105" s="410"/>
    </row>
    <row r="106" spans="11:12" x14ac:dyDescent="0.25">
      <c r="K106" s="119"/>
      <c r="L106" s="410"/>
    </row>
    <row r="107" spans="11:12" x14ac:dyDescent="0.25">
      <c r="K107" s="119"/>
      <c r="L107" s="410"/>
    </row>
    <row r="108" spans="11:12" x14ac:dyDescent="0.25">
      <c r="K108" s="119"/>
      <c r="L108" s="410"/>
    </row>
    <row r="109" spans="11:12" x14ac:dyDescent="0.25">
      <c r="K109" s="119"/>
      <c r="L109" s="410"/>
    </row>
    <row r="110" spans="11:12" x14ac:dyDescent="0.25">
      <c r="K110" s="119"/>
      <c r="L110" s="410"/>
    </row>
    <row r="111" spans="11:12" x14ac:dyDescent="0.25">
      <c r="K111" s="119"/>
      <c r="L111" s="410"/>
    </row>
    <row r="112" spans="11:12" x14ac:dyDescent="0.25">
      <c r="K112" s="119"/>
      <c r="L112" s="410"/>
    </row>
    <row r="113" spans="11:12" x14ac:dyDescent="0.25">
      <c r="K113" s="119"/>
      <c r="L113" s="410"/>
    </row>
    <row r="114" spans="11:12" x14ac:dyDescent="0.25">
      <c r="K114" s="119"/>
      <c r="L114" s="410"/>
    </row>
    <row r="115" spans="11:12" x14ac:dyDescent="0.25">
      <c r="K115" s="119"/>
      <c r="L115" s="410"/>
    </row>
    <row r="116" spans="11:12" x14ac:dyDescent="0.25">
      <c r="K116" s="119"/>
      <c r="L116" s="410"/>
    </row>
    <row r="117" spans="11:12" x14ac:dyDescent="0.25">
      <c r="K117" s="119"/>
      <c r="L117" s="410"/>
    </row>
    <row r="118" spans="11:12" x14ac:dyDescent="0.25">
      <c r="K118" s="119"/>
      <c r="L118" s="410"/>
    </row>
    <row r="119" spans="11:12" x14ac:dyDescent="0.25">
      <c r="L119" s="410"/>
    </row>
    <row r="120" spans="11:12" x14ac:dyDescent="0.25">
      <c r="L120" s="410"/>
    </row>
    <row r="121" spans="11:12" x14ac:dyDescent="0.25">
      <c r="L121" s="410"/>
    </row>
    <row r="122" spans="11:12" x14ac:dyDescent="0.25">
      <c r="L122" s="410"/>
    </row>
    <row r="123" spans="11:12" x14ac:dyDescent="0.25">
      <c r="L123" s="410"/>
    </row>
    <row r="124" spans="11:12" x14ac:dyDescent="0.25">
      <c r="L124" s="410"/>
    </row>
    <row r="125" spans="11:12" x14ac:dyDescent="0.25">
      <c r="L125" s="410"/>
    </row>
    <row r="126" spans="11:12" x14ac:dyDescent="0.25">
      <c r="L126" s="410"/>
    </row>
    <row r="127" spans="11:12" x14ac:dyDescent="0.25">
      <c r="L127" s="410"/>
    </row>
    <row r="128" spans="11:12" x14ac:dyDescent="0.25">
      <c r="L128" s="410"/>
    </row>
    <row r="129" spans="2:12" x14ac:dyDescent="0.25">
      <c r="L129" s="410"/>
    </row>
    <row r="130" spans="2:12" x14ac:dyDescent="0.25">
      <c r="L130" s="410"/>
    </row>
    <row r="131" spans="2:12" x14ac:dyDescent="0.25">
      <c r="L131" s="410"/>
    </row>
    <row r="132" spans="2:12" x14ac:dyDescent="0.25">
      <c r="L132" s="410"/>
    </row>
    <row r="133" spans="2:12" x14ac:dyDescent="0.25">
      <c r="L133" s="410"/>
    </row>
    <row r="134" spans="2:12" x14ac:dyDescent="0.25">
      <c r="L134" s="410"/>
    </row>
    <row r="135" spans="2:12" x14ac:dyDescent="0.25">
      <c r="L135" s="410"/>
    </row>
    <row r="136" spans="2:12" x14ac:dyDescent="0.25">
      <c r="L136" s="410"/>
    </row>
    <row r="137" spans="2:12" x14ac:dyDescent="0.25">
      <c r="L137" s="410"/>
    </row>
    <row r="138" spans="2:12" x14ac:dyDescent="0.25">
      <c r="L138" s="410"/>
    </row>
    <row r="139" spans="2:12" x14ac:dyDescent="0.25">
      <c r="L139" s="410"/>
    </row>
    <row r="140" spans="2:12" x14ac:dyDescent="0.25">
      <c r="L140" s="410"/>
    </row>
    <row r="141" spans="2:12" x14ac:dyDescent="0.25">
      <c r="L141" s="410"/>
    </row>
    <row r="142" spans="2:12" x14ac:dyDescent="0.25">
      <c r="K142" s="183"/>
      <c r="L142" s="410"/>
    </row>
    <row r="143" spans="2:12" hidden="1" x14ac:dyDescent="0.25">
      <c r="K143" s="183"/>
      <c r="L143" s="410"/>
    </row>
    <row r="144" spans="2:12" s="69" customFormat="1" ht="15" hidden="1" customHeight="1" x14ac:dyDescent="0.25">
      <c r="B144" s="880" t="s">
        <v>1505</v>
      </c>
      <c r="C144" s="880"/>
      <c r="D144" s="73">
        <f>SUM(F13:F119)</f>
        <v>0</v>
      </c>
      <c r="E144" s="114"/>
      <c r="F144" s="114"/>
      <c r="G144" s="114"/>
      <c r="H144" s="114"/>
      <c r="I144" s="114"/>
      <c r="K144" s="183"/>
      <c r="L144" s="405"/>
    </row>
    <row r="145" spans="2:12" s="69" customFormat="1" ht="15" hidden="1" customHeight="1" x14ac:dyDescent="0.25">
      <c r="B145" s="116"/>
      <c r="C145" s="247"/>
      <c r="D145" s="114"/>
      <c r="E145" s="114"/>
      <c r="F145" s="114"/>
      <c r="G145" s="114"/>
      <c r="H145" s="114"/>
      <c r="I145" s="114"/>
      <c r="K145" s="183"/>
      <c r="L145" s="405"/>
    </row>
    <row r="146" spans="2:12" s="69" customFormat="1" ht="15" hidden="1" customHeight="1" x14ac:dyDescent="0.25">
      <c r="B146" s="880" t="s">
        <v>1504</v>
      </c>
      <c r="C146" s="880"/>
      <c r="D146" s="73" t="str">
        <f>IF(ISERROR(E156/D156),"",E156/D156)</f>
        <v/>
      </c>
      <c r="E146" s="114"/>
      <c r="G146" s="114"/>
      <c r="H146" s="114"/>
      <c r="I146" s="114"/>
      <c r="K146" s="183"/>
      <c r="L146" s="405"/>
    </row>
    <row r="147" spans="2:12" s="69" customFormat="1" ht="15" hidden="1" customHeight="1" x14ac:dyDescent="0.25">
      <c r="B147" s="247"/>
      <c r="C147" s="247"/>
      <c r="D147" s="114"/>
      <c r="E147" s="114"/>
      <c r="F147" s="114"/>
      <c r="G147" s="114"/>
      <c r="H147" s="114"/>
      <c r="I147" s="114"/>
      <c r="K147" s="183"/>
      <c r="L147" s="405"/>
    </row>
    <row r="148" spans="2:12" s="69" customFormat="1" ht="32.25" hidden="1" customHeight="1" x14ac:dyDescent="0.25">
      <c r="B148" s="882" t="s">
        <v>1502</v>
      </c>
      <c r="C148" s="882"/>
      <c r="D148" s="73">
        <f>COUNTA(D12:D119)</f>
        <v>43</v>
      </c>
      <c r="E148" s="114"/>
      <c r="F148" s="114"/>
      <c r="G148" s="114"/>
      <c r="H148" s="114"/>
      <c r="I148" s="114"/>
      <c r="K148" s="183"/>
      <c r="L148" s="405"/>
    </row>
    <row r="149" spans="2:12" s="69" customFormat="1" ht="39" hidden="1" customHeight="1" x14ac:dyDescent="0.25">
      <c r="B149" s="883" t="s">
        <v>1507</v>
      </c>
      <c r="C149" s="883"/>
      <c r="D149" s="195">
        <f>K70</f>
        <v>0</v>
      </c>
      <c r="K149" s="183"/>
      <c r="L149" s="405"/>
    </row>
    <row r="150" spans="2:12" s="69" customFormat="1" hidden="1" x14ac:dyDescent="0.25">
      <c r="K150" s="183"/>
      <c r="L150" s="405"/>
    </row>
    <row r="151" spans="2:12" s="69" customFormat="1" ht="15" hidden="1" customHeight="1" x14ac:dyDescent="0.25">
      <c r="B151" s="880" t="s">
        <v>1506</v>
      </c>
      <c r="C151" s="880"/>
      <c r="D151" s="880"/>
      <c r="E151" s="117" t="s">
        <v>1503</v>
      </c>
      <c r="F151" s="114"/>
      <c r="G151" s="114"/>
      <c r="H151" s="114"/>
      <c r="I151" s="114"/>
      <c r="K151" s="183"/>
      <c r="L151" s="405"/>
    </row>
    <row r="152" spans="2:12" s="69" customFormat="1" ht="15" hidden="1" customHeight="1" x14ac:dyDescent="0.25">
      <c r="B152" s="880" t="s">
        <v>29</v>
      </c>
      <c r="C152" s="880"/>
      <c r="D152" s="196">
        <f>COUNTIF(E12:E119,"Yes")</f>
        <v>0</v>
      </c>
      <c r="E152" s="196">
        <f>D152*3</f>
        <v>0</v>
      </c>
      <c r="F152" s="114"/>
      <c r="G152" s="114"/>
      <c r="H152" s="114"/>
      <c r="I152" s="114"/>
      <c r="K152" s="183"/>
      <c r="L152" s="405"/>
    </row>
    <row r="153" spans="2:12" s="69" customFormat="1" ht="15" hidden="1" customHeight="1" x14ac:dyDescent="0.25">
      <c r="B153" s="880" t="s">
        <v>30</v>
      </c>
      <c r="C153" s="880"/>
      <c r="D153" s="197">
        <f>COUNTIF(E12:E119,"Partial")</f>
        <v>0</v>
      </c>
      <c r="E153" s="197">
        <f>D153*2</f>
        <v>0</v>
      </c>
      <c r="F153" s="114"/>
      <c r="G153" s="114"/>
      <c r="H153" s="114"/>
      <c r="I153" s="114"/>
      <c r="K153" s="183"/>
      <c r="L153" s="405"/>
    </row>
    <row r="154" spans="2:12" s="69" customFormat="1" ht="15" hidden="1" customHeight="1" x14ac:dyDescent="0.25">
      <c r="B154" s="880" t="s">
        <v>31</v>
      </c>
      <c r="C154" s="880"/>
      <c r="D154" s="197">
        <f>COUNTIF(E12:E119,"No")</f>
        <v>0</v>
      </c>
      <c r="E154" s="197">
        <f>D154*1</f>
        <v>0</v>
      </c>
      <c r="F154" s="114"/>
      <c r="G154" s="114"/>
      <c r="H154" s="114"/>
      <c r="I154" s="114"/>
      <c r="K154" s="183"/>
      <c r="L154" s="405"/>
    </row>
    <row r="155" spans="2:12" s="69" customFormat="1" hidden="1" x14ac:dyDescent="0.25">
      <c r="B155" s="118"/>
      <c r="D155" s="198"/>
      <c r="E155" s="199">
        <f>D155*0</f>
        <v>0</v>
      </c>
      <c r="K155" s="183"/>
      <c r="L155" s="405"/>
    </row>
    <row r="156" spans="2:12" s="69" customFormat="1" ht="15.75" hidden="1" thickBot="1" x14ac:dyDescent="0.3">
      <c r="D156" s="361">
        <f>SUM(D152:D155)</f>
        <v>0</v>
      </c>
      <c r="E156" s="121">
        <f>SUM(E152:E155)</f>
        <v>0</v>
      </c>
      <c r="K156" s="183"/>
      <c r="L156" s="405"/>
    </row>
    <row r="157" spans="2:12" hidden="1" x14ac:dyDescent="0.25">
      <c r="B157" s="118" t="s">
        <v>4</v>
      </c>
      <c r="C157" s="69"/>
      <c r="D157" s="114">
        <f>COUNTIF(E13:E65,"N/A")</f>
        <v>43</v>
      </c>
      <c r="L157" s="410"/>
    </row>
    <row r="158" spans="2:12" ht="15.75" hidden="1" thickBot="1" x14ac:dyDescent="0.3">
      <c r="D158" s="355">
        <f>SUM(D156:D157)</f>
        <v>43</v>
      </c>
      <c r="L158" s="410"/>
    </row>
    <row r="159" spans="2:12" s="1" customFormat="1" ht="71.25" hidden="1" customHeight="1" thickTop="1" x14ac:dyDescent="0.25">
      <c r="B159" s="873" t="s">
        <v>1958</v>
      </c>
      <c r="C159" s="873"/>
      <c r="D159" s="256">
        <f>SUMPRODUCT(($F13:$F120=2)*(ISBLANK($G13:$G120)))</f>
        <v>0</v>
      </c>
      <c r="K159" s="119"/>
      <c r="L159" s="406"/>
    </row>
    <row r="160" spans="2:12" hidden="1" x14ac:dyDescent="0.25">
      <c r="L160" s="410"/>
    </row>
    <row r="161" spans="12:12" x14ac:dyDescent="0.25">
      <c r="L161" s="410"/>
    </row>
    <row r="162" spans="12:12" x14ac:dyDescent="0.25">
      <c r="L162" s="410"/>
    </row>
    <row r="163" spans="12:12" x14ac:dyDescent="0.25">
      <c r="L163" s="410"/>
    </row>
    <row r="164" spans="12:12" x14ac:dyDescent="0.25">
      <c r="L164" s="410"/>
    </row>
    <row r="165" spans="12:12" x14ac:dyDescent="0.25">
      <c r="L165" s="410"/>
    </row>
    <row r="166" spans="12:12" x14ac:dyDescent="0.25">
      <c r="L166" s="410"/>
    </row>
    <row r="167" spans="12:12" x14ac:dyDescent="0.25">
      <c r="L167" s="410"/>
    </row>
    <row r="168" spans="12:12" x14ac:dyDescent="0.25">
      <c r="L168" s="410"/>
    </row>
    <row r="169" spans="12:12" x14ac:dyDescent="0.25">
      <c r="L169" s="410"/>
    </row>
    <row r="170" spans="12:12" x14ac:dyDescent="0.25">
      <c r="L170" s="410"/>
    </row>
    <row r="171" spans="12:12" x14ac:dyDescent="0.25">
      <c r="L171" s="410"/>
    </row>
    <row r="172" spans="12:12" x14ac:dyDescent="0.25">
      <c r="L172" s="410"/>
    </row>
    <row r="173" spans="12:12" x14ac:dyDescent="0.25">
      <c r="L173" s="410"/>
    </row>
    <row r="174" spans="12:12" x14ac:dyDescent="0.25">
      <c r="L174" s="410"/>
    </row>
    <row r="175" spans="12:12" x14ac:dyDescent="0.25">
      <c r="L175" s="410"/>
    </row>
    <row r="176" spans="12:12" x14ac:dyDescent="0.25">
      <c r="L176" s="410"/>
    </row>
    <row r="177" spans="12:12" x14ac:dyDescent="0.25">
      <c r="L177" s="410"/>
    </row>
    <row r="178" spans="12:12" x14ac:dyDescent="0.25">
      <c r="L178" s="410"/>
    </row>
    <row r="179" spans="12:12" x14ac:dyDescent="0.25">
      <c r="L179" s="410"/>
    </row>
    <row r="180" spans="12:12" x14ac:dyDescent="0.25">
      <c r="L180" s="410"/>
    </row>
    <row r="181" spans="12:12" x14ac:dyDescent="0.25">
      <c r="L181" s="410"/>
    </row>
    <row r="182" spans="12:12" x14ac:dyDescent="0.25">
      <c r="L182" s="410"/>
    </row>
    <row r="183" spans="12:12" x14ac:dyDescent="0.25">
      <c r="L183" s="410"/>
    </row>
    <row r="184" spans="12:12" x14ac:dyDescent="0.25">
      <c r="L184" s="410"/>
    </row>
    <row r="185" spans="12:12" x14ac:dyDescent="0.25">
      <c r="L185" s="410"/>
    </row>
    <row r="186" spans="12:12" x14ac:dyDescent="0.25">
      <c r="L186" s="410"/>
    </row>
    <row r="187" spans="12:12" x14ac:dyDescent="0.25">
      <c r="L187" s="410"/>
    </row>
    <row r="188" spans="12:12" x14ac:dyDescent="0.25">
      <c r="L188" s="410"/>
    </row>
    <row r="189" spans="12:12" x14ac:dyDescent="0.25">
      <c r="L189" s="410"/>
    </row>
    <row r="190" spans="12:12" x14ac:dyDescent="0.25">
      <c r="L190" s="410"/>
    </row>
    <row r="191" spans="12:12" x14ac:dyDescent="0.25">
      <c r="L191" s="410"/>
    </row>
    <row r="192" spans="12:12" x14ac:dyDescent="0.25">
      <c r="L192" s="410"/>
    </row>
    <row r="193" spans="12:12" x14ac:dyDescent="0.25">
      <c r="L193" s="410"/>
    </row>
    <row r="194" spans="12:12" x14ac:dyDescent="0.25">
      <c r="L194" s="410"/>
    </row>
    <row r="195" spans="12:12" x14ac:dyDescent="0.25">
      <c r="L195" s="410"/>
    </row>
    <row r="196" spans="12:12" x14ac:dyDescent="0.25">
      <c r="L196" s="410"/>
    </row>
    <row r="197" spans="12:12" x14ac:dyDescent="0.25">
      <c r="L197" s="410"/>
    </row>
    <row r="198" spans="12:12" x14ac:dyDescent="0.25">
      <c r="L198" s="410"/>
    </row>
    <row r="199" spans="12:12" x14ac:dyDescent="0.25">
      <c r="L199" s="410"/>
    </row>
    <row r="200" spans="12:12" x14ac:dyDescent="0.25">
      <c r="L200" s="410"/>
    </row>
    <row r="201" spans="12:12" x14ac:dyDescent="0.25">
      <c r="L201" s="410"/>
    </row>
    <row r="202" spans="12:12" x14ac:dyDescent="0.25">
      <c r="L202" s="410"/>
    </row>
    <row r="203" spans="12:12" x14ac:dyDescent="0.25">
      <c r="L203" s="410"/>
    </row>
    <row r="204" spans="12:12" x14ac:dyDescent="0.25">
      <c r="L204" s="410"/>
    </row>
    <row r="205" spans="12:12" x14ac:dyDescent="0.25">
      <c r="L205" s="410"/>
    </row>
    <row r="206" spans="12:12" x14ac:dyDescent="0.25">
      <c r="L206" s="410"/>
    </row>
    <row r="207" spans="12:12" x14ac:dyDescent="0.25">
      <c r="L207" s="410"/>
    </row>
    <row r="208" spans="12:12" x14ac:dyDescent="0.25">
      <c r="L208" s="410"/>
    </row>
    <row r="209" spans="12:12" x14ac:dyDescent="0.25">
      <c r="L209" s="410"/>
    </row>
    <row r="210" spans="12:12" x14ac:dyDescent="0.25">
      <c r="L210" s="410"/>
    </row>
    <row r="211" spans="12:12" x14ac:dyDescent="0.25">
      <c r="L211" s="410"/>
    </row>
    <row r="212" spans="12:12" x14ac:dyDescent="0.25">
      <c r="L212" s="410"/>
    </row>
    <row r="213" spans="12:12" x14ac:dyDescent="0.25">
      <c r="L213" s="410"/>
    </row>
    <row r="214" spans="12:12" x14ac:dyDescent="0.25">
      <c r="L214" s="410"/>
    </row>
    <row r="215" spans="12:12" x14ac:dyDescent="0.25">
      <c r="L215" s="410"/>
    </row>
    <row r="216" spans="12:12" x14ac:dyDescent="0.25">
      <c r="L216" s="410"/>
    </row>
    <row r="217" spans="12:12" x14ac:dyDescent="0.25">
      <c r="L217" s="410"/>
    </row>
    <row r="218" spans="12:12" x14ac:dyDescent="0.25">
      <c r="L218" s="410"/>
    </row>
    <row r="219" spans="12:12" x14ac:dyDescent="0.25">
      <c r="L219" s="410"/>
    </row>
    <row r="220" spans="12:12" x14ac:dyDescent="0.25">
      <c r="L220" s="410"/>
    </row>
    <row r="221" spans="12:12" x14ac:dyDescent="0.25">
      <c r="L221" s="410"/>
    </row>
    <row r="222" spans="12:12" x14ac:dyDescent="0.25">
      <c r="L222" s="410"/>
    </row>
    <row r="223" spans="12:12" x14ac:dyDescent="0.25">
      <c r="L223" s="410"/>
    </row>
    <row r="224" spans="12:12" x14ac:dyDescent="0.25">
      <c r="L224" s="410"/>
    </row>
    <row r="225" spans="12:12" x14ac:dyDescent="0.25">
      <c r="L225" s="410"/>
    </row>
    <row r="226" spans="12:12" x14ac:dyDescent="0.25">
      <c r="L226" s="410"/>
    </row>
    <row r="227" spans="12:12" x14ac:dyDescent="0.25">
      <c r="L227" s="410"/>
    </row>
    <row r="228" spans="12:12" x14ac:dyDescent="0.25">
      <c r="L228" s="410"/>
    </row>
    <row r="229" spans="12:12" x14ac:dyDescent="0.25">
      <c r="L229" s="410"/>
    </row>
    <row r="230" spans="12:12" x14ac:dyDescent="0.25">
      <c r="L230" s="410"/>
    </row>
    <row r="231" spans="12:12" x14ac:dyDescent="0.25">
      <c r="L231" s="410"/>
    </row>
    <row r="232" spans="12:12" x14ac:dyDescent="0.25">
      <c r="L232" s="410"/>
    </row>
    <row r="233" spans="12:12" x14ac:dyDescent="0.25">
      <c r="L233" s="410"/>
    </row>
    <row r="234" spans="12:12" x14ac:dyDescent="0.25">
      <c r="L234" s="410"/>
    </row>
    <row r="235" spans="12:12" x14ac:dyDescent="0.25">
      <c r="L235" s="410"/>
    </row>
  </sheetData>
  <sheetProtection password="CCDD" sheet="1" objects="1" scenarios="1" selectLockedCells="1"/>
  <mergeCells count="22">
    <mergeCell ref="M10:O10"/>
    <mergeCell ref="B66:I66"/>
    <mergeCell ref="B67:I67"/>
    <mergeCell ref="B68:I68"/>
    <mergeCell ref="B159:C159"/>
    <mergeCell ref="B152:C152"/>
    <mergeCell ref="B153:C153"/>
    <mergeCell ref="B154:C154"/>
    <mergeCell ref="B144:C144"/>
    <mergeCell ref="B146:C146"/>
    <mergeCell ref="B148:C148"/>
    <mergeCell ref="B149:C149"/>
    <mergeCell ref="B151:D151"/>
    <mergeCell ref="B8:C9"/>
    <mergeCell ref="D8:D9"/>
    <mergeCell ref="F8:G9"/>
    <mergeCell ref="H8:H9"/>
    <mergeCell ref="B2:I2"/>
    <mergeCell ref="B3:I3"/>
    <mergeCell ref="D5:D6"/>
    <mergeCell ref="G5:G6"/>
    <mergeCell ref="I5:I6"/>
  </mergeCells>
  <conditionalFormatting sqref="E13:E14 E16:E17 E19:E26 E28:E31 E33:E34 E36:E39 E41:E42 E44:E47 E49:E57 E59:E62 E64:E65">
    <cfRule type="cellIs" dxfId="1773" priority="1092" stopIfTrue="1" operator="equal">
      <formula>"Yes"</formula>
    </cfRule>
    <cfRule type="expression" dxfId="1772" priority="1093" stopIfTrue="1">
      <formula>NOT(ISERROR(SEARCH("n/a",E13)))</formula>
    </cfRule>
    <cfRule type="expression" dxfId="1771" priority="1094" stopIfTrue="1">
      <formula>NOT(ISERROR(SEARCH("partial",E13)))</formula>
    </cfRule>
  </conditionalFormatting>
  <conditionalFormatting sqref="F13:G14 F16:G17 F19:G26 F28:G31 F33:G34 F36:G39 F41:G42 F44:G47 F49:G57 F59:G62 F64:G65">
    <cfRule type="cellIs" dxfId="1770" priority="1095" stopIfTrue="1" operator="equal">
      <formula>3</formula>
    </cfRule>
    <cfRule type="cellIs" dxfId="1769" priority="1096" stopIfTrue="1" operator="equal">
      <formula>2</formula>
    </cfRule>
    <cfRule type="cellIs" dxfId="1768" priority="1097" stopIfTrue="1" operator="equal">
      <formula>1</formula>
    </cfRule>
  </conditionalFormatting>
  <conditionalFormatting sqref="E13:E14 E16:E17 E19:E26 E28:E31 E33:E34 E36:E39 E41:E42 E44:E47 E49:E57 E59:E62 E64:E65">
    <cfRule type="cellIs" dxfId="1767" priority="1098" stopIfTrue="1" operator="equal">
      <formula>"Yes"</formula>
    </cfRule>
    <cfRule type="cellIs" dxfId="1766" priority="1099" stopIfTrue="1" operator="equal">
      <formula>"PARTIAL"</formula>
    </cfRule>
    <cfRule type="cellIs" dxfId="1765" priority="1100" stopIfTrue="1" operator="equal">
      <formula>"NO"</formula>
    </cfRule>
  </conditionalFormatting>
  <conditionalFormatting sqref="E13:E14 E16:E17 E19:E26 E28:E31 E33:E34 E36:E39 E41:E42 E44:E47 E49:E57 E59:E62 E64:E65">
    <cfRule type="containsText" dxfId="1764" priority="1091" operator="containsText" text="No">
      <formula>NOT(ISERROR(SEARCH("No",E13)))</formula>
    </cfRule>
  </conditionalFormatting>
  <conditionalFormatting sqref="F13:G14 F16:G17 F19:G26 F28:G31 F33:G34 F36:G39 F41:G42 F44:G47 F49:G57 F59:G62 F64:G65">
    <cfRule type="cellIs" dxfId="1763" priority="1090" operator="equal">
      <formula>1</formula>
    </cfRule>
  </conditionalFormatting>
  <conditionalFormatting sqref="E13:E14 E16:E17 E19:E26 E28:E31 E33:E34 E36:E39 E41:E42 E44:E47 E49:E57 E59:E62 E64:E65">
    <cfRule type="containsText" dxfId="1762" priority="1086" operator="containsText" text="No">
      <formula>NOT(ISERROR(SEARCH("No",E13)))</formula>
    </cfRule>
    <cfRule type="cellIs" dxfId="1761" priority="1087" stopIfTrue="1" operator="equal">
      <formula>"Yes"</formula>
    </cfRule>
    <cfRule type="expression" dxfId="1760" priority="1088" stopIfTrue="1">
      <formula>NOT(ISERROR(SEARCH("n/a",E13)))</formula>
    </cfRule>
    <cfRule type="expression" dxfId="1759" priority="1089" stopIfTrue="1">
      <formula>NOT(ISERROR(SEARCH("partial",E13)))</formula>
    </cfRule>
  </conditionalFormatting>
  <conditionalFormatting sqref="E13:E14 E16:E17 E19:E26 E28:E31 E33:E34 E36:E39 E41:E42 E44:E47 E49:E57 E59:E62 E64:E65">
    <cfRule type="containsText" dxfId="1758" priority="1084" operator="containsText" text="No">
      <formula>NOT(ISERROR(SEARCH("No",E13)))</formula>
    </cfRule>
    <cfRule type="containsText" dxfId="1757" priority="1085" operator="containsText" text="No">
      <formula>NOT(ISERROR(SEARCH("No",E13)))</formula>
    </cfRule>
  </conditionalFormatting>
  <conditionalFormatting sqref="E13:E14 E16:E17 E19:E26 E28:E31 E33:E34 E36:E39 E41:E42 E44:E47 E49:E57 E59:E62 E64:E65">
    <cfRule type="containsText" dxfId="1756" priority="1080" operator="containsText" text="No">
      <formula>NOT(ISERROR(SEARCH("No",E13)))</formula>
    </cfRule>
    <cfRule type="cellIs" dxfId="1755" priority="1081" stopIfTrue="1" operator="equal">
      <formula>"Yes"</formula>
    </cfRule>
    <cfRule type="expression" dxfId="1754" priority="1082" stopIfTrue="1">
      <formula>NOT(ISERROR(SEARCH("n/a",E13)))</formula>
    </cfRule>
    <cfRule type="expression" dxfId="1753" priority="1083" stopIfTrue="1">
      <formula>NOT(ISERROR(SEARCH("partial",E13)))</formula>
    </cfRule>
  </conditionalFormatting>
  <conditionalFormatting sqref="E13:E14 E16:E17 E19:E26 E28:E31 E33:E34 E36:E39 E41:E42 E44:E47 E49:E57 E59:E62 E64:E65">
    <cfRule type="containsText" dxfId="1752" priority="1076" operator="containsText" text="N/A">
      <formula>NOT(ISERROR(SEARCH("N/A",E13)))</formula>
    </cfRule>
    <cfRule type="containsText" dxfId="1751" priority="1077" operator="containsText" text="No">
      <formula>NOT(ISERROR(SEARCH("No",E13)))</formula>
    </cfRule>
    <cfRule type="containsText" dxfId="1750" priority="1078" operator="containsText" text="Partial">
      <formula>NOT(ISERROR(SEARCH("Partial",E13)))</formula>
    </cfRule>
    <cfRule type="containsText" dxfId="1749" priority="1079" operator="containsText" text="Yes">
      <formula>NOT(ISERROR(SEARCH("Yes",E13)))</formula>
    </cfRule>
  </conditionalFormatting>
  <conditionalFormatting sqref="E13:E14 E16:E17 E19:E26 E28:E31 E33:E34 E36:E39 E41:E42 E44:E47 E49:E57 E59:E62 E64:E65">
    <cfRule type="containsText" dxfId="1748" priority="1073" operator="containsText" text="N/A">
      <formula>NOT(ISERROR(SEARCH("N/A",E13)))</formula>
    </cfRule>
    <cfRule type="containsBlanks" dxfId="1747" priority="1074">
      <formula>LEN(TRIM(E13))=0</formula>
    </cfRule>
    <cfRule type="containsText" dxfId="1746" priority="1075" operator="containsText" text="&quot; &quot;">
      <formula>NOT(ISERROR(SEARCH(""" """,E13)))</formula>
    </cfRule>
  </conditionalFormatting>
  <conditionalFormatting sqref="F13:F14 F16:F17 F19:F26 F28:F31 F33:F34 F36:F39 F41:F42 F44:F47 F49:F57 F59:F62 F64:F65">
    <cfRule type="cellIs" dxfId="1745" priority="1069" operator="equal">
      <formula>1</formula>
    </cfRule>
    <cfRule type="cellIs" dxfId="1744" priority="1070" stopIfTrue="1" operator="equal">
      <formula>3</formula>
    </cfRule>
    <cfRule type="cellIs" dxfId="1743" priority="1071" stopIfTrue="1" operator="equal">
      <formula>2</formula>
    </cfRule>
    <cfRule type="cellIs" dxfId="1742" priority="1072" stopIfTrue="1" operator="equal">
      <formula>1</formula>
    </cfRule>
  </conditionalFormatting>
  <conditionalFormatting sqref="F13:F14 F16:F17 F19:F26 F28:F31 F33:F34 F36:F39 F41:F42 F44:F47 F49:F57 F59:F62 F64:F65">
    <cfRule type="cellIs" dxfId="1741" priority="1056" operator="equal">
      <formula>1</formula>
    </cfRule>
    <cfRule type="cellIs" dxfId="1740" priority="1057" operator="equal">
      <formula>1</formula>
    </cfRule>
    <cfRule type="containsText" dxfId="1739" priority="1058" operator="containsText" text="N/A">
      <formula>NOT(ISERROR(SEARCH("N/A",F13)))</formula>
    </cfRule>
    <cfRule type="cellIs" dxfId="1738" priority="1059" operator="equal">
      <formula>1</formula>
    </cfRule>
    <cfRule type="cellIs" dxfId="1737" priority="1060" operator="equal">
      <formula>1</formula>
    </cfRule>
    <cfRule type="cellIs" dxfId="1736" priority="1061" operator="equal">
      <formula>2</formula>
    </cfRule>
    <cfRule type="cellIs" dxfId="1735" priority="1062" operator="equal">
      <formula>2</formula>
    </cfRule>
    <cfRule type="cellIs" dxfId="1734" priority="1063" operator="equal">
      <formula>2</formula>
    </cfRule>
    <cfRule type="cellIs" dxfId="1733" priority="1064" operator="equal">
      <formula>3</formula>
    </cfRule>
    <cfRule type="containsBlanks" dxfId="1732" priority="1065">
      <formula>LEN(TRIM(F13))=0</formula>
    </cfRule>
    <cfRule type="cellIs" dxfId="1731" priority="1066" stopIfTrue="1" operator="equal">
      <formula>3</formula>
    </cfRule>
    <cfRule type="cellIs" dxfId="1730" priority="1067" stopIfTrue="1" operator="equal">
      <formula>2</formula>
    </cfRule>
    <cfRule type="cellIs" dxfId="1729" priority="1068" stopIfTrue="1" operator="equal">
      <formula>1</formula>
    </cfRule>
  </conditionalFormatting>
  <conditionalFormatting sqref="F13:F14 F16:F17 F19:F26 F28:F31 F33:F34 F36:F39 F41:F42 F44:F47 F49:F57 F59:F62 F64:F65">
    <cfRule type="containsText" dxfId="1728" priority="1045" operator="containsText" text="N/A">
      <formula>NOT(ISERROR(SEARCH("N/A",F13)))</formula>
    </cfRule>
    <cfRule type="cellIs" dxfId="1727" priority="1046" operator="equal">
      <formula>1</formula>
    </cfRule>
    <cfRule type="cellIs" dxfId="1726" priority="1047" operator="equal">
      <formula>1</formula>
    </cfRule>
    <cfRule type="cellIs" dxfId="1725" priority="1048" operator="equal">
      <formula>2</formula>
    </cfRule>
    <cfRule type="cellIs" dxfId="1724" priority="1049" operator="equal">
      <formula>2</formula>
    </cfRule>
    <cfRule type="cellIs" dxfId="1723" priority="1050" operator="equal">
      <formula>2</formula>
    </cfRule>
    <cfRule type="cellIs" dxfId="1722" priority="1051" operator="equal">
      <formula>3</formula>
    </cfRule>
    <cfRule type="containsBlanks" dxfId="1721" priority="1052">
      <formula>LEN(TRIM(F13))=0</formula>
    </cfRule>
    <cfRule type="cellIs" dxfId="1720" priority="1053" stopIfTrue="1" operator="equal">
      <formula>3</formula>
    </cfRule>
    <cfRule type="cellIs" dxfId="1719" priority="1054" stopIfTrue="1" operator="equal">
      <formula>2</formula>
    </cfRule>
    <cfRule type="cellIs" dxfId="1718" priority="1055" stopIfTrue="1" operator="equal">
      <formula>1</formula>
    </cfRule>
  </conditionalFormatting>
  <conditionalFormatting sqref="G13:G14">
    <cfRule type="expression" dxfId="1717" priority="1044">
      <formula>(ISBLANK($G13))*($F13=2)</formula>
    </cfRule>
  </conditionalFormatting>
  <conditionalFormatting sqref="G16:G17">
    <cfRule type="expression" dxfId="1716" priority="987">
      <formula>(ISBLANK($G16))*($F16=2)</formula>
    </cfRule>
  </conditionalFormatting>
  <conditionalFormatting sqref="G19:G26">
    <cfRule type="expression" dxfId="1715" priority="930">
      <formula>(ISBLANK($G19))*($F19=2)</formula>
    </cfRule>
  </conditionalFormatting>
  <conditionalFormatting sqref="G28:G31">
    <cfRule type="expression" dxfId="1714" priority="873">
      <formula>(ISBLANK($G28))*($F28=2)</formula>
    </cfRule>
  </conditionalFormatting>
  <conditionalFormatting sqref="G33:G34">
    <cfRule type="expression" dxfId="1713" priority="816">
      <formula>(ISBLANK($G33))*($F33=2)</formula>
    </cfRule>
  </conditionalFormatting>
  <conditionalFormatting sqref="G36:G39">
    <cfRule type="expression" dxfId="1712" priority="759">
      <formula>(ISBLANK($G36))*($F36=2)</formula>
    </cfRule>
  </conditionalFormatting>
  <conditionalFormatting sqref="G41:G42">
    <cfRule type="expression" dxfId="1711" priority="702">
      <formula>(ISBLANK($G41))*($F41=2)</formula>
    </cfRule>
  </conditionalFormatting>
  <conditionalFormatting sqref="G44:G47">
    <cfRule type="expression" dxfId="1710" priority="645">
      <formula>(ISBLANK($G44))*($F44=2)</formula>
    </cfRule>
  </conditionalFormatting>
  <conditionalFormatting sqref="G49:G57">
    <cfRule type="expression" dxfId="1709" priority="588">
      <formula>(ISBLANK($G49))*($F49=2)</formula>
    </cfRule>
  </conditionalFormatting>
  <conditionalFormatting sqref="G59:G60">
    <cfRule type="expression" dxfId="1708" priority="531">
      <formula>(ISBLANK($G59))*($F59=2)</formula>
    </cfRule>
  </conditionalFormatting>
  <conditionalFormatting sqref="G61:G62">
    <cfRule type="expression" dxfId="1707" priority="474">
      <formula>(ISBLANK($G61))*($F61=2)</formula>
    </cfRule>
  </conditionalFormatting>
  <conditionalFormatting sqref="G64:G65">
    <cfRule type="expression" dxfId="1706" priority="417">
      <formula>(ISBLANK($G64))*($F64=2)</formula>
    </cfRule>
  </conditionalFormatting>
  <dataValidations xWindow="373" yWindow="903" count="1">
    <dataValidation type="list" allowBlank="1" showInputMessage="1" showErrorMessage="1" promptTitle="Select from the list" prompt="Please elaborate if 'PARTIAL'." sqref="E44:E47 E64:E65 E59:E60 E19:E26 E33:E34 E41:E42 E49:E57 E61:E62 E36:E39 E28:E31 E16:E17 E13:E14">
      <formula1>Response</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239"/>
  <sheetViews>
    <sheetView view="pageBreakPreview" topLeftCell="A3" zoomScale="80" zoomScaleSheetLayoutView="80" workbookViewId="0">
      <pane xSplit="4" ySplit="9" topLeftCell="E26" activePane="bottomRight" state="frozen"/>
      <selection activeCell="A3" sqref="A3"/>
      <selection pane="topRight" activeCell="E3" sqref="E3"/>
      <selection pane="bottomLeft" activeCell="A12" sqref="A12"/>
      <selection pane="bottomRight" activeCell="E31" sqref="E31"/>
    </sheetView>
  </sheetViews>
  <sheetFormatPr defaultRowHeight="15" x14ac:dyDescent="0.25"/>
  <cols>
    <col min="1" max="1" width="3.7109375" style="13" customWidth="1"/>
    <col min="2" max="2" width="5.28515625" style="13" customWidth="1"/>
    <col min="3" max="3" width="15.28515625" style="13" customWidth="1"/>
    <col min="4" max="4" width="35.7109375" style="13" customWidth="1"/>
    <col min="5" max="5" width="11.85546875" style="13" customWidth="1"/>
    <col min="6" max="6" width="10.7109375" style="13" customWidth="1"/>
    <col min="7" max="7" width="25.140625" style="13" customWidth="1"/>
    <col min="8" max="8" width="23.42578125" style="13" customWidth="1"/>
    <col min="9" max="9" width="34.5703125" style="13" customWidth="1"/>
    <col min="10" max="10" width="3.7109375" style="13" customWidth="1"/>
    <col min="11" max="11" width="9.140625" style="19" hidden="1" customWidth="1"/>
    <col min="12" max="12" width="4.85546875" style="13" customWidth="1"/>
    <col min="13" max="13" width="16.7109375" style="13" customWidth="1"/>
    <col min="14" max="14" width="14" style="13" customWidth="1"/>
    <col min="15" max="15" width="29" style="13" customWidth="1"/>
    <col min="16" max="16384" width="9.140625" style="13"/>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517"/>
      <c r="B3" s="902" t="s">
        <v>169</v>
      </c>
      <c r="C3" s="903"/>
      <c r="D3" s="903"/>
      <c r="E3" s="903"/>
      <c r="F3" s="903"/>
      <c r="G3" s="903"/>
      <c r="H3" s="903"/>
      <c r="I3" s="904"/>
      <c r="J3" s="518"/>
      <c r="K3" s="119"/>
      <c r="L3" s="392"/>
    </row>
    <row r="4" spans="1:15" s="69" customFormat="1" ht="19.5" thickBot="1" x14ac:dyDescent="0.35">
      <c r="A4" s="517"/>
      <c r="B4" s="519"/>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519"/>
      <c r="C7" s="519"/>
      <c r="D7" s="519"/>
      <c r="E7" s="519"/>
      <c r="F7" s="519"/>
      <c r="G7" s="519"/>
      <c r="H7" s="519"/>
      <c r="I7" s="519"/>
      <c r="J7" s="518"/>
      <c r="K7" s="119"/>
    </row>
    <row r="8" spans="1:15" s="69" customFormat="1" x14ac:dyDescent="0.25">
      <c r="A8" s="517"/>
      <c r="B8" s="911"/>
      <c r="C8" s="912"/>
      <c r="D8" s="915">
        <f>D167</f>
        <v>2.8333333333333335</v>
      </c>
      <c r="E8" s="519"/>
      <c r="F8" s="911"/>
      <c r="G8" s="912"/>
      <c r="H8" s="916">
        <f>D170</f>
        <v>46</v>
      </c>
      <c r="I8" s="519"/>
      <c r="J8" s="518"/>
      <c r="K8" s="119"/>
    </row>
    <row r="9" spans="1:15" s="69" customFormat="1" ht="17.25" customHeight="1" thickBot="1" x14ac:dyDescent="0.3">
      <c r="A9" s="517"/>
      <c r="B9" s="913"/>
      <c r="C9" s="914"/>
      <c r="D9" s="915"/>
      <c r="E9" s="519"/>
      <c r="F9" s="913"/>
      <c r="G9" s="914"/>
      <c r="H9" s="916"/>
      <c r="I9" s="527" t="s">
        <v>1477</v>
      </c>
      <c r="J9" s="518"/>
      <c r="K9" s="119"/>
    </row>
    <row r="10" spans="1:15" s="69" customFormat="1" ht="18.75" x14ac:dyDescent="0.3">
      <c r="A10" s="517"/>
      <c r="B10" s="519"/>
      <c r="C10" s="520"/>
      <c r="D10" s="519"/>
      <c r="E10" s="519"/>
      <c r="F10" s="519"/>
      <c r="G10" s="519"/>
      <c r="H10" s="519"/>
      <c r="I10" s="519"/>
      <c r="J10" s="518"/>
      <c r="K10" s="119"/>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M11" s="494" t="s">
        <v>4877</v>
      </c>
      <c r="N11" s="494" t="s">
        <v>4878</v>
      </c>
      <c r="O11" s="494" t="s">
        <v>4879</v>
      </c>
    </row>
    <row r="12" spans="1:15" ht="23.1" customHeight="1" x14ac:dyDescent="0.25">
      <c r="A12" s="619"/>
      <c r="B12" s="462" t="s">
        <v>4659</v>
      </c>
      <c r="C12" s="463"/>
      <c r="D12" s="463"/>
      <c r="E12" s="463"/>
      <c r="F12" s="463"/>
      <c r="G12" s="463"/>
      <c r="H12" s="463"/>
      <c r="I12" s="464"/>
      <c r="J12" s="620"/>
    </row>
    <row r="13" spans="1:15" ht="75" x14ac:dyDescent="0.25">
      <c r="A13" s="619"/>
      <c r="B13" s="621">
        <v>1</v>
      </c>
      <c r="C13" s="546"/>
      <c r="D13" s="546" t="s">
        <v>3437</v>
      </c>
      <c r="E13" s="112" t="s">
        <v>30</v>
      </c>
      <c r="F13" s="762">
        <f>IF(E13="yes",3,IF(E13="Partial",2,IF(E13="No",1,IF(E13="N/A","",IF(E13="","")))))</f>
        <v>2</v>
      </c>
      <c r="G13" s="89" t="s">
        <v>5174</v>
      </c>
      <c r="H13" s="546" t="s">
        <v>447</v>
      </c>
      <c r="I13" s="382" t="s">
        <v>1039</v>
      </c>
      <c r="J13" s="620"/>
      <c r="K13" s="119">
        <f t="shared" ref="K13:K44" si="0">IF(E13="",1,0)</f>
        <v>0</v>
      </c>
      <c r="L13" s="400"/>
      <c r="M13" s="505"/>
      <c r="N13" s="505"/>
      <c r="O13" s="505"/>
    </row>
    <row r="14" spans="1:15" ht="75" x14ac:dyDescent="0.25">
      <c r="A14" s="619"/>
      <c r="B14" s="621">
        <v>2</v>
      </c>
      <c r="C14" s="546"/>
      <c r="D14" s="385" t="s">
        <v>3438</v>
      </c>
      <c r="E14" s="112" t="s">
        <v>29</v>
      </c>
      <c r="F14" s="762">
        <f>IF(E14="yes",3,IF(E14="Partial",2,IF(E14="No",1,IF(E14="N/A","",IF(E14="","")))))</f>
        <v>3</v>
      </c>
      <c r="G14" s="89"/>
      <c r="H14" s="546" t="s">
        <v>1033</v>
      </c>
      <c r="I14" s="546" t="s">
        <v>1038</v>
      </c>
      <c r="J14" s="620"/>
      <c r="K14" s="119">
        <f t="shared" si="0"/>
        <v>0</v>
      </c>
      <c r="L14" s="400"/>
      <c r="M14" s="505"/>
      <c r="N14" s="505"/>
      <c r="O14" s="505"/>
    </row>
    <row r="15" spans="1:15" ht="75" x14ac:dyDescent="0.25">
      <c r="A15" s="619"/>
      <c r="B15" s="621">
        <v>3</v>
      </c>
      <c r="C15" s="546"/>
      <c r="D15" s="385" t="s">
        <v>2223</v>
      </c>
      <c r="E15" s="112" t="s">
        <v>29</v>
      </c>
      <c r="F15" s="762">
        <f t="shared" ref="F15:F20" si="1">IF(E15="yes",3,IF(E15="Partial",2,IF(E15="No",1,IF(E15="N/A","",IF(E15="","")))))</f>
        <v>3</v>
      </c>
      <c r="G15" s="89"/>
      <c r="H15" s="546" t="s">
        <v>4814</v>
      </c>
      <c r="I15" s="382" t="s">
        <v>1042</v>
      </c>
      <c r="J15" s="620"/>
      <c r="K15" s="119">
        <f t="shared" si="0"/>
        <v>0</v>
      </c>
      <c r="L15" s="400"/>
      <c r="M15" s="505"/>
      <c r="N15" s="505"/>
      <c r="O15" s="505"/>
    </row>
    <row r="16" spans="1:15" ht="60" x14ac:dyDescent="0.25">
      <c r="A16" s="619"/>
      <c r="B16" s="621">
        <v>4</v>
      </c>
      <c r="C16" s="546"/>
      <c r="D16" s="546" t="s">
        <v>1043</v>
      </c>
      <c r="E16" s="112" t="s">
        <v>29</v>
      </c>
      <c r="F16" s="762">
        <f t="shared" si="1"/>
        <v>3</v>
      </c>
      <c r="G16" s="89"/>
      <c r="H16" s="546" t="s">
        <v>1041</v>
      </c>
      <c r="I16" s="382" t="s">
        <v>1040</v>
      </c>
      <c r="J16" s="620"/>
      <c r="K16" s="119">
        <f t="shared" si="0"/>
        <v>0</v>
      </c>
      <c r="L16" s="400"/>
      <c r="M16" s="505"/>
      <c r="N16" s="505"/>
      <c r="O16" s="505"/>
    </row>
    <row r="17" spans="1:15" ht="75" x14ac:dyDescent="0.25">
      <c r="A17" s="619"/>
      <c r="B17" s="621">
        <v>5</v>
      </c>
      <c r="C17" s="546"/>
      <c r="D17" s="382" t="s">
        <v>3344</v>
      </c>
      <c r="E17" s="112" t="s">
        <v>29</v>
      </c>
      <c r="F17" s="762">
        <f t="shared" si="1"/>
        <v>3</v>
      </c>
      <c r="G17" s="89"/>
      <c r="H17" s="382" t="s">
        <v>1024</v>
      </c>
      <c r="I17" s="381" t="s">
        <v>3343</v>
      </c>
      <c r="J17" s="620"/>
      <c r="K17" s="119">
        <f t="shared" si="0"/>
        <v>0</v>
      </c>
      <c r="L17" s="400"/>
      <c r="M17" s="505"/>
      <c r="N17" s="505"/>
      <c r="O17" s="505"/>
    </row>
    <row r="18" spans="1:15" ht="105" x14ac:dyDescent="0.25">
      <c r="A18" s="619"/>
      <c r="B18" s="621">
        <v>6</v>
      </c>
      <c r="C18" s="546"/>
      <c r="D18" s="381" t="s">
        <v>3445</v>
      </c>
      <c r="E18" s="112" t="s">
        <v>29</v>
      </c>
      <c r="F18" s="762">
        <f t="shared" si="1"/>
        <v>3</v>
      </c>
      <c r="G18" s="89"/>
      <c r="H18" s="382" t="s">
        <v>1044</v>
      </c>
      <c r="I18" s="382" t="s">
        <v>1643</v>
      </c>
      <c r="J18" s="620"/>
      <c r="K18" s="119">
        <f t="shared" si="0"/>
        <v>0</v>
      </c>
      <c r="L18" s="400"/>
      <c r="M18" s="505"/>
      <c r="N18" s="505"/>
      <c r="O18" s="505"/>
    </row>
    <row r="19" spans="1:15" s="1" customFormat="1" ht="60" x14ac:dyDescent="0.25">
      <c r="A19" s="619"/>
      <c r="B19" s="621">
        <v>7</v>
      </c>
      <c r="C19" s="604"/>
      <c r="D19" s="382" t="s">
        <v>3345</v>
      </c>
      <c r="E19" s="112" t="s">
        <v>29</v>
      </c>
      <c r="F19" s="762">
        <f t="shared" si="1"/>
        <v>3</v>
      </c>
      <c r="G19" s="89"/>
      <c r="H19" s="382" t="s">
        <v>4683</v>
      </c>
      <c r="I19" s="382" t="s">
        <v>2224</v>
      </c>
      <c r="J19" s="620"/>
      <c r="K19" s="119">
        <f t="shared" si="0"/>
        <v>0</v>
      </c>
      <c r="L19" s="406"/>
      <c r="M19" s="505"/>
      <c r="N19" s="505"/>
      <c r="O19" s="505"/>
    </row>
    <row r="20" spans="1:15" ht="150" x14ac:dyDescent="0.25">
      <c r="A20" s="619"/>
      <c r="B20" s="621">
        <v>8</v>
      </c>
      <c r="C20" s="546"/>
      <c r="D20" s="382" t="s">
        <v>3346</v>
      </c>
      <c r="E20" s="112" t="s">
        <v>29</v>
      </c>
      <c r="F20" s="762">
        <f t="shared" si="1"/>
        <v>3</v>
      </c>
      <c r="G20" s="89"/>
      <c r="H20" s="617" t="s">
        <v>2230</v>
      </c>
      <c r="I20" s="382" t="s">
        <v>2229</v>
      </c>
      <c r="J20" s="620"/>
      <c r="K20" s="119">
        <f t="shared" si="0"/>
        <v>0</v>
      </c>
      <c r="L20" s="400"/>
      <c r="M20" s="505"/>
      <c r="N20" s="505"/>
      <c r="O20" s="505"/>
    </row>
    <row r="21" spans="1:15" ht="63.75" customHeight="1" x14ac:dyDescent="0.25">
      <c r="A21" s="619"/>
      <c r="B21" s="621">
        <v>9</v>
      </c>
      <c r="C21" s="546"/>
      <c r="D21" s="382" t="s">
        <v>2228</v>
      </c>
      <c r="E21" s="112" t="s">
        <v>29</v>
      </c>
      <c r="F21" s="762">
        <f>IF(E21="yes",3,IF(E21="Partial",2,IF(E21="No",1,IF(E21="N/A","",IF(E21="","")))))</f>
        <v>3</v>
      </c>
      <c r="G21" s="89"/>
      <c r="H21" s="617" t="s">
        <v>2230</v>
      </c>
      <c r="I21" s="382" t="s">
        <v>2231</v>
      </c>
      <c r="J21" s="620"/>
      <c r="K21" s="119">
        <f t="shared" si="0"/>
        <v>0</v>
      </c>
      <c r="L21" s="400"/>
      <c r="M21" s="505"/>
      <c r="N21" s="505"/>
      <c r="O21" s="505"/>
    </row>
    <row r="22" spans="1:15" ht="75" x14ac:dyDescent="0.25">
      <c r="A22" s="619"/>
      <c r="B22" s="621">
        <v>10</v>
      </c>
      <c r="C22" s="546"/>
      <c r="D22" s="382" t="s">
        <v>3348</v>
      </c>
      <c r="E22" s="112" t="s">
        <v>29</v>
      </c>
      <c r="F22" s="763">
        <f t="shared" ref="F22:F77" si="2">IF(E22="yes",3,IF(E22="Partial",2,IF(E22="No",1,IF(E22="N/A","",IF(E22="","")))))</f>
        <v>3</v>
      </c>
      <c r="G22" s="89"/>
      <c r="H22" s="382" t="s">
        <v>1045</v>
      </c>
      <c r="I22" s="381" t="s">
        <v>3347</v>
      </c>
      <c r="J22" s="620"/>
      <c r="K22" s="119">
        <f t="shared" si="0"/>
        <v>0</v>
      </c>
      <c r="L22" s="400"/>
      <c r="M22" s="505"/>
      <c r="N22" s="505"/>
      <c r="O22" s="505"/>
    </row>
    <row r="23" spans="1:15" ht="45" x14ac:dyDescent="0.25">
      <c r="A23" s="619"/>
      <c r="B23" s="621">
        <v>11</v>
      </c>
      <c r="C23" s="546"/>
      <c r="D23" s="385" t="s">
        <v>3814</v>
      </c>
      <c r="E23" s="112" t="s">
        <v>29</v>
      </c>
      <c r="F23" s="763">
        <f t="shared" si="2"/>
        <v>3</v>
      </c>
      <c r="G23" s="89"/>
      <c r="H23" s="385" t="s">
        <v>4815</v>
      </c>
      <c r="I23" s="546" t="s">
        <v>3815</v>
      </c>
      <c r="J23" s="620"/>
      <c r="K23" s="119">
        <f t="shared" si="0"/>
        <v>0</v>
      </c>
      <c r="L23" s="400"/>
      <c r="M23" s="505"/>
      <c r="N23" s="505"/>
      <c r="O23" s="505"/>
    </row>
    <row r="24" spans="1:15" ht="75" x14ac:dyDescent="0.25">
      <c r="A24" s="619"/>
      <c r="B24" s="621">
        <v>12</v>
      </c>
      <c r="C24" s="546"/>
      <c r="D24" s="382" t="s">
        <v>3439</v>
      </c>
      <c r="E24" s="112" t="s">
        <v>29</v>
      </c>
      <c r="F24" s="763">
        <f t="shared" si="2"/>
        <v>3</v>
      </c>
      <c r="G24" s="89"/>
      <c r="H24" s="617" t="s">
        <v>3818</v>
      </c>
      <c r="I24" s="381" t="s">
        <v>5030</v>
      </c>
      <c r="J24" s="620"/>
      <c r="K24" s="119">
        <f t="shared" si="0"/>
        <v>0</v>
      </c>
      <c r="L24" s="400"/>
      <c r="M24" s="505"/>
      <c r="N24" s="505"/>
      <c r="O24" s="505"/>
    </row>
    <row r="25" spans="1:15" ht="60" x14ac:dyDescent="0.25">
      <c r="A25" s="619"/>
      <c r="B25" s="621">
        <v>13</v>
      </c>
      <c r="C25" s="546"/>
      <c r="D25" s="382" t="s">
        <v>3440</v>
      </c>
      <c r="E25" s="112" t="s">
        <v>30</v>
      </c>
      <c r="F25" s="763">
        <f t="shared" si="2"/>
        <v>2</v>
      </c>
      <c r="G25" s="89" t="s">
        <v>5175</v>
      </c>
      <c r="H25" s="617" t="s">
        <v>3817</v>
      </c>
      <c r="I25" s="381" t="s">
        <v>3816</v>
      </c>
      <c r="J25" s="620"/>
      <c r="K25" s="119">
        <f t="shared" si="0"/>
        <v>0</v>
      </c>
      <c r="L25" s="400"/>
      <c r="M25" s="505"/>
      <c r="N25" s="505"/>
      <c r="O25" s="505"/>
    </row>
    <row r="26" spans="1:15" ht="45" x14ac:dyDescent="0.25">
      <c r="A26" s="619"/>
      <c r="B26" s="621">
        <v>14</v>
      </c>
      <c r="C26" s="546"/>
      <c r="D26" s="382" t="s">
        <v>3446</v>
      </c>
      <c r="E26" s="112" t="s">
        <v>29</v>
      </c>
      <c r="F26" s="763">
        <f t="shared" si="2"/>
        <v>3</v>
      </c>
      <c r="G26" s="89"/>
      <c r="H26" s="617" t="s">
        <v>3443</v>
      </c>
      <c r="I26" s="381" t="s">
        <v>3447</v>
      </c>
      <c r="J26" s="620"/>
      <c r="K26" s="119">
        <f t="shared" si="0"/>
        <v>0</v>
      </c>
      <c r="L26" s="400"/>
      <c r="M26" s="505"/>
      <c r="N26" s="505"/>
      <c r="O26" s="505"/>
    </row>
    <row r="27" spans="1:15" ht="75" x14ac:dyDescent="0.25">
      <c r="A27" s="619"/>
      <c r="B27" s="621">
        <v>15</v>
      </c>
      <c r="C27" s="546"/>
      <c r="D27" s="546" t="s">
        <v>3349</v>
      </c>
      <c r="E27" s="112" t="s">
        <v>30</v>
      </c>
      <c r="F27" s="763">
        <f t="shared" si="2"/>
        <v>2</v>
      </c>
      <c r="G27" s="89" t="s">
        <v>5176</v>
      </c>
      <c r="H27" s="622" t="s">
        <v>1046</v>
      </c>
      <c r="I27" s="546" t="s">
        <v>3350</v>
      </c>
      <c r="J27" s="620"/>
      <c r="K27" s="119">
        <f t="shared" si="0"/>
        <v>0</v>
      </c>
      <c r="L27" s="400"/>
      <c r="M27" s="505"/>
      <c r="N27" s="505"/>
      <c r="O27" s="505"/>
    </row>
    <row r="28" spans="1:15" ht="60" x14ac:dyDescent="0.25">
      <c r="A28" s="619"/>
      <c r="B28" s="621">
        <v>16</v>
      </c>
      <c r="C28" s="546"/>
      <c r="D28" s="546" t="s">
        <v>3478</v>
      </c>
      <c r="E28" s="112" t="s">
        <v>29</v>
      </c>
      <c r="F28" s="763">
        <f t="shared" si="2"/>
        <v>3</v>
      </c>
      <c r="G28" s="89"/>
      <c r="H28" s="622" t="s">
        <v>4816</v>
      </c>
      <c r="I28" s="546" t="s">
        <v>3448</v>
      </c>
      <c r="J28" s="620"/>
      <c r="K28" s="119">
        <f t="shared" si="0"/>
        <v>0</v>
      </c>
      <c r="L28" s="400"/>
      <c r="M28" s="505"/>
      <c r="N28" s="505"/>
      <c r="O28" s="505"/>
    </row>
    <row r="29" spans="1:15" ht="156" x14ac:dyDescent="0.25">
      <c r="A29" s="619"/>
      <c r="B29" s="621">
        <v>17</v>
      </c>
      <c r="C29" s="546"/>
      <c r="D29" s="546" t="s">
        <v>3351</v>
      </c>
      <c r="E29" s="112" t="s">
        <v>29</v>
      </c>
      <c r="F29" s="763">
        <f t="shared" si="2"/>
        <v>3</v>
      </c>
      <c r="G29" s="89"/>
      <c r="H29" s="622" t="s">
        <v>1047</v>
      </c>
      <c r="I29" s="385" t="s">
        <v>2885</v>
      </c>
      <c r="J29" s="620"/>
      <c r="K29" s="119">
        <f t="shared" si="0"/>
        <v>0</v>
      </c>
      <c r="L29" s="400"/>
      <c r="M29" s="505"/>
      <c r="N29" s="505"/>
      <c r="O29" s="505"/>
    </row>
    <row r="30" spans="1:15" ht="120" x14ac:dyDescent="0.25">
      <c r="A30" s="619"/>
      <c r="B30" s="621">
        <v>18</v>
      </c>
      <c r="C30" s="546"/>
      <c r="D30" s="385" t="s">
        <v>2886</v>
      </c>
      <c r="E30" s="112" t="s">
        <v>29</v>
      </c>
      <c r="F30" s="763">
        <f t="shared" si="2"/>
        <v>3</v>
      </c>
      <c r="G30" s="89"/>
      <c r="H30" s="623" t="s">
        <v>2233</v>
      </c>
      <c r="I30" s="385" t="s">
        <v>2234</v>
      </c>
      <c r="J30" s="620"/>
      <c r="K30" s="119">
        <f t="shared" si="0"/>
        <v>0</v>
      </c>
      <c r="L30" s="400"/>
      <c r="M30" s="505"/>
      <c r="N30" s="505"/>
      <c r="O30" s="505"/>
    </row>
    <row r="31" spans="1:15" ht="180" x14ac:dyDescent="0.25">
      <c r="A31" s="619"/>
      <c r="B31" s="621">
        <v>19</v>
      </c>
      <c r="C31" s="546"/>
      <c r="D31" s="385" t="s">
        <v>3352</v>
      </c>
      <c r="E31" s="112"/>
      <c r="F31" s="763" t="str">
        <f t="shared" si="2"/>
        <v/>
      </c>
      <c r="G31" s="89"/>
      <c r="H31" s="623" t="s">
        <v>2232</v>
      </c>
      <c r="I31" s="385" t="s">
        <v>2887</v>
      </c>
      <c r="J31" s="620"/>
      <c r="K31" s="119">
        <f t="shared" si="0"/>
        <v>1</v>
      </c>
      <c r="L31" s="400"/>
      <c r="M31" s="505"/>
      <c r="N31" s="505"/>
      <c r="O31" s="505"/>
    </row>
    <row r="32" spans="1:15" ht="120" x14ac:dyDescent="0.25">
      <c r="A32" s="619"/>
      <c r="B32" s="621">
        <v>20</v>
      </c>
      <c r="C32" s="546"/>
      <c r="D32" s="546" t="s">
        <v>3353</v>
      </c>
      <c r="E32" s="112"/>
      <c r="F32" s="763" t="str">
        <f t="shared" si="2"/>
        <v/>
      </c>
      <c r="G32" s="89"/>
      <c r="H32" s="622" t="s">
        <v>2187</v>
      </c>
      <c r="I32" s="546" t="s">
        <v>1031</v>
      </c>
      <c r="J32" s="620"/>
      <c r="K32" s="119">
        <f t="shared" si="0"/>
        <v>1</v>
      </c>
      <c r="L32" s="400"/>
      <c r="M32" s="505"/>
      <c r="N32" s="505"/>
      <c r="O32" s="505"/>
    </row>
    <row r="33" spans="1:15" ht="120" x14ac:dyDescent="0.25">
      <c r="A33" s="619"/>
      <c r="B33" s="621">
        <v>21</v>
      </c>
      <c r="C33" s="546"/>
      <c r="D33" s="382" t="s">
        <v>3354</v>
      </c>
      <c r="E33" s="112"/>
      <c r="F33" s="763" t="str">
        <f t="shared" si="2"/>
        <v/>
      </c>
      <c r="G33" s="89"/>
      <c r="H33" s="382" t="s">
        <v>2005</v>
      </c>
      <c r="I33" s="382" t="s">
        <v>2888</v>
      </c>
      <c r="J33" s="620"/>
      <c r="K33" s="119">
        <f t="shared" si="0"/>
        <v>1</v>
      </c>
      <c r="L33" s="400"/>
      <c r="M33" s="505"/>
      <c r="N33" s="505"/>
      <c r="O33" s="505"/>
    </row>
    <row r="34" spans="1:15" ht="150" x14ac:dyDescent="0.25">
      <c r="A34" s="619"/>
      <c r="B34" s="621">
        <v>22</v>
      </c>
      <c r="C34" s="546"/>
      <c r="D34" s="382" t="s">
        <v>3355</v>
      </c>
      <c r="E34" s="112"/>
      <c r="F34" s="763" t="str">
        <f t="shared" si="2"/>
        <v/>
      </c>
      <c r="G34" s="89"/>
      <c r="H34" s="382" t="s">
        <v>1026</v>
      </c>
      <c r="I34" s="382" t="s">
        <v>2889</v>
      </c>
      <c r="J34" s="620"/>
      <c r="K34" s="119">
        <f t="shared" si="0"/>
        <v>1</v>
      </c>
      <c r="L34" s="400"/>
      <c r="M34" s="505"/>
      <c r="N34" s="505"/>
      <c r="O34" s="505"/>
    </row>
    <row r="35" spans="1:15" ht="120" x14ac:dyDescent="0.25">
      <c r="A35" s="619"/>
      <c r="B35" s="621">
        <v>23</v>
      </c>
      <c r="C35" s="546"/>
      <c r="D35" s="382" t="s">
        <v>3357</v>
      </c>
      <c r="E35" s="112"/>
      <c r="F35" s="763" t="str">
        <f t="shared" si="2"/>
        <v/>
      </c>
      <c r="G35" s="89"/>
      <c r="H35" s="382" t="s">
        <v>4817</v>
      </c>
      <c r="I35" s="382" t="s">
        <v>3358</v>
      </c>
      <c r="J35" s="620"/>
      <c r="K35" s="119">
        <f t="shared" si="0"/>
        <v>1</v>
      </c>
      <c r="L35" s="400"/>
      <c r="M35" s="505"/>
      <c r="N35" s="505"/>
      <c r="O35" s="505"/>
    </row>
    <row r="36" spans="1:15" ht="45" x14ac:dyDescent="0.25">
      <c r="A36" s="619"/>
      <c r="B36" s="621">
        <v>24</v>
      </c>
      <c r="C36" s="546"/>
      <c r="D36" s="382" t="s">
        <v>3441</v>
      </c>
      <c r="E36" s="112"/>
      <c r="F36" s="763" t="str">
        <f t="shared" si="2"/>
        <v/>
      </c>
      <c r="G36" s="89"/>
      <c r="H36" s="382" t="s">
        <v>1026</v>
      </c>
      <c r="I36" s="382" t="s">
        <v>3356</v>
      </c>
      <c r="J36" s="620"/>
      <c r="K36" s="119">
        <f t="shared" si="0"/>
        <v>1</v>
      </c>
      <c r="L36" s="400"/>
      <c r="M36" s="505"/>
      <c r="N36" s="505"/>
      <c r="O36" s="505"/>
    </row>
    <row r="37" spans="1:15" ht="45" x14ac:dyDescent="0.25">
      <c r="A37" s="619"/>
      <c r="B37" s="621">
        <v>25</v>
      </c>
      <c r="C37" s="546"/>
      <c r="D37" s="382" t="s">
        <v>3752</v>
      </c>
      <c r="E37" s="112"/>
      <c r="F37" s="763" t="str">
        <f t="shared" si="2"/>
        <v/>
      </c>
      <c r="G37" s="89"/>
      <c r="H37" s="382" t="s">
        <v>3443</v>
      </c>
      <c r="I37" s="382" t="s">
        <v>3442</v>
      </c>
      <c r="J37" s="620"/>
      <c r="K37" s="119">
        <f t="shared" si="0"/>
        <v>1</v>
      </c>
      <c r="L37" s="400"/>
      <c r="M37" s="505"/>
      <c r="N37" s="505"/>
      <c r="O37" s="505"/>
    </row>
    <row r="38" spans="1:15" ht="78" customHeight="1" x14ac:dyDescent="0.25">
      <c r="A38" s="619"/>
      <c r="B38" s="621">
        <v>26</v>
      </c>
      <c r="C38" s="546"/>
      <c r="D38" s="382" t="s">
        <v>3444</v>
      </c>
      <c r="E38" s="112"/>
      <c r="F38" s="763" t="str">
        <f t="shared" si="2"/>
        <v/>
      </c>
      <c r="G38" s="89"/>
      <c r="H38" s="382" t="s">
        <v>4685</v>
      </c>
      <c r="I38" s="382" t="s">
        <v>4684</v>
      </c>
      <c r="J38" s="620"/>
      <c r="K38" s="119">
        <f t="shared" si="0"/>
        <v>1</v>
      </c>
      <c r="L38" s="400"/>
      <c r="M38" s="505"/>
      <c r="N38" s="505"/>
      <c r="O38" s="505"/>
    </row>
    <row r="39" spans="1:15" ht="225" x14ac:dyDescent="0.25">
      <c r="A39" s="619"/>
      <c r="B39" s="621">
        <v>27</v>
      </c>
      <c r="C39" s="546" t="s">
        <v>1655</v>
      </c>
      <c r="D39" s="385" t="s">
        <v>1648</v>
      </c>
      <c r="E39" s="112"/>
      <c r="F39" s="763" t="str">
        <f t="shared" si="2"/>
        <v/>
      </c>
      <c r="G39" s="89"/>
      <c r="H39" s="546" t="s">
        <v>253</v>
      </c>
      <c r="I39" s="382" t="s">
        <v>1034</v>
      </c>
      <c r="J39" s="620"/>
      <c r="K39" s="119">
        <f t="shared" si="0"/>
        <v>1</v>
      </c>
      <c r="L39" s="400"/>
      <c r="M39" s="505"/>
      <c r="N39" s="505"/>
      <c r="O39" s="505"/>
    </row>
    <row r="40" spans="1:15" ht="75" x14ac:dyDescent="0.25">
      <c r="A40" s="619"/>
      <c r="B40" s="621">
        <v>28</v>
      </c>
      <c r="C40" s="549" t="s">
        <v>1655</v>
      </c>
      <c r="D40" s="624" t="s">
        <v>3363</v>
      </c>
      <c r="E40" s="112"/>
      <c r="F40" s="762" t="str">
        <f t="shared" si="2"/>
        <v/>
      </c>
      <c r="G40" s="89"/>
      <c r="H40" s="544" t="s">
        <v>4819</v>
      </c>
      <c r="I40" s="553" t="s">
        <v>4818</v>
      </c>
      <c r="J40" s="620"/>
      <c r="K40" s="119">
        <f t="shared" si="0"/>
        <v>1</v>
      </c>
      <c r="L40" s="400"/>
      <c r="M40" s="505"/>
      <c r="N40" s="505"/>
      <c r="O40" s="505"/>
    </row>
    <row r="41" spans="1:15" ht="270" x14ac:dyDescent="0.25">
      <c r="A41" s="619"/>
      <c r="B41" s="621">
        <v>29</v>
      </c>
      <c r="C41" s="549" t="s">
        <v>4475</v>
      </c>
      <c r="D41" s="625" t="s">
        <v>3364</v>
      </c>
      <c r="E41" s="112"/>
      <c r="F41" s="762" t="str">
        <f>IF(E41="yes",3,IF(E41="Partial",2,IF(E41="No",1,IF(E41="N/A","",IF(E41="","")))))</f>
        <v/>
      </c>
      <c r="G41" s="89"/>
      <c r="H41" s="544" t="s">
        <v>259</v>
      </c>
      <c r="I41" s="626" t="s">
        <v>252</v>
      </c>
      <c r="J41" s="620"/>
      <c r="K41" s="119">
        <f t="shared" si="0"/>
        <v>1</v>
      </c>
      <c r="L41" s="400"/>
      <c r="M41" s="505"/>
      <c r="N41" s="505"/>
      <c r="O41" s="505"/>
    </row>
    <row r="42" spans="1:15" s="40" customFormat="1" ht="75" x14ac:dyDescent="0.25">
      <c r="A42" s="619"/>
      <c r="B42" s="621">
        <v>30</v>
      </c>
      <c r="C42" s="546" t="s">
        <v>256</v>
      </c>
      <c r="D42" s="627" t="s">
        <v>3365</v>
      </c>
      <c r="E42" s="112"/>
      <c r="F42" s="762" t="str">
        <f>IF(E42="yes",3,IF(E42="Partial",2,IF(E42="No",1,IF(E42="N/A","",IF(E42="","")))))</f>
        <v/>
      </c>
      <c r="G42" s="89"/>
      <c r="H42" s="546" t="s">
        <v>1035</v>
      </c>
      <c r="I42" s="628" t="s">
        <v>1644</v>
      </c>
      <c r="J42" s="620"/>
      <c r="K42" s="210">
        <f t="shared" si="0"/>
        <v>1</v>
      </c>
      <c r="L42" s="402"/>
      <c r="M42" s="505"/>
      <c r="N42" s="505"/>
      <c r="O42" s="505"/>
    </row>
    <row r="43" spans="1:15" s="40" customFormat="1" ht="75" x14ac:dyDescent="0.25">
      <c r="A43" s="619"/>
      <c r="B43" s="621">
        <v>31</v>
      </c>
      <c r="C43" s="629"/>
      <c r="D43" s="630" t="s">
        <v>2890</v>
      </c>
      <c r="E43" s="112"/>
      <c r="F43" s="762" t="str">
        <f>IF(E43="yes",3,IF(E43="Partial",2,IF(E43="No",1,IF(E43="N/A","",IF(E43="","")))))</f>
        <v/>
      </c>
      <c r="G43" s="89"/>
      <c r="H43" s="631" t="s">
        <v>2006</v>
      </c>
      <c r="I43" s="632" t="s">
        <v>2891</v>
      </c>
      <c r="J43" s="620"/>
      <c r="K43" s="210">
        <f t="shared" si="0"/>
        <v>1</v>
      </c>
      <c r="L43" s="402"/>
      <c r="M43" s="505"/>
      <c r="N43" s="505"/>
      <c r="O43" s="505"/>
    </row>
    <row r="44" spans="1:15" s="40" customFormat="1" ht="90" x14ac:dyDescent="0.25">
      <c r="A44" s="619"/>
      <c r="B44" s="621">
        <v>32</v>
      </c>
      <c r="C44" s="629"/>
      <c r="D44" s="630" t="s">
        <v>3366</v>
      </c>
      <c r="E44" s="112"/>
      <c r="F44" s="762" t="str">
        <f>IF(E44="yes",3,IF(E44="Partial",2,IF(E44="No",1,IF(E44="N/A","",IF(E44="","")))))</f>
        <v/>
      </c>
      <c r="G44" s="89"/>
      <c r="H44" s="629" t="s">
        <v>1036</v>
      </c>
      <c r="I44" s="633" t="s">
        <v>3368</v>
      </c>
      <c r="J44" s="620"/>
      <c r="K44" s="210">
        <f t="shared" si="0"/>
        <v>1</v>
      </c>
      <c r="L44" s="402"/>
      <c r="M44" s="505"/>
      <c r="N44" s="505"/>
      <c r="O44" s="505"/>
    </row>
    <row r="45" spans="1:15" s="40" customFormat="1" ht="75" x14ac:dyDescent="0.25">
      <c r="A45" s="619"/>
      <c r="B45" s="621">
        <v>33</v>
      </c>
      <c r="C45" s="546"/>
      <c r="D45" s="627" t="s">
        <v>3367</v>
      </c>
      <c r="E45" s="112"/>
      <c r="F45" s="763" t="str">
        <f t="shared" si="2"/>
        <v/>
      </c>
      <c r="G45" s="89"/>
      <c r="H45" s="546" t="s">
        <v>1037</v>
      </c>
      <c r="I45" s="628" t="s">
        <v>1645</v>
      </c>
      <c r="J45" s="620"/>
      <c r="K45" s="210">
        <f t="shared" ref="K45:K67" si="3">IF(E45="",1,0)</f>
        <v>1</v>
      </c>
      <c r="L45" s="402"/>
      <c r="M45" s="505"/>
      <c r="N45" s="505"/>
      <c r="O45" s="505"/>
    </row>
    <row r="46" spans="1:15" ht="175.5" customHeight="1" x14ac:dyDescent="0.25">
      <c r="A46" s="619"/>
      <c r="B46" s="621">
        <v>34</v>
      </c>
      <c r="C46" s="385" t="s">
        <v>1658</v>
      </c>
      <c r="D46" s="557" t="s">
        <v>1021</v>
      </c>
      <c r="E46" s="112"/>
      <c r="F46" s="763" t="str">
        <f t="shared" si="2"/>
        <v/>
      </c>
      <c r="G46" s="89"/>
      <c r="H46" s="546" t="s">
        <v>1646</v>
      </c>
      <c r="I46" s="557" t="s">
        <v>251</v>
      </c>
      <c r="J46" s="620"/>
      <c r="K46" s="210">
        <f t="shared" si="3"/>
        <v>1</v>
      </c>
      <c r="L46" s="400"/>
      <c r="M46" s="505"/>
      <c r="N46" s="505"/>
      <c r="O46" s="505"/>
    </row>
    <row r="47" spans="1:15" ht="60" x14ac:dyDescent="0.25">
      <c r="A47" s="619"/>
      <c r="B47" s="621">
        <v>35</v>
      </c>
      <c r="C47" s="557" t="s">
        <v>1656</v>
      </c>
      <c r="D47" s="627" t="s">
        <v>3369</v>
      </c>
      <c r="E47" s="112"/>
      <c r="F47" s="763" t="str">
        <f t="shared" si="2"/>
        <v/>
      </c>
      <c r="G47" s="89"/>
      <c r="H47" s="634" t="s">
        <v>1649</v>
      </c>
      <c r="I47" s="557" t="s">
        <v>3819</v>
      </c>
      <c r="J47" s="620"/>
      <c r="K47" s="210">
        <f t="shared" si="3"/>
        <v>1</v>
      </c>
      <c r="L47" s="400"/>
      <c r="M47" s="505"/>
      <c r="N47" s="505"/>
      <c r="O47" s="505"/>
    </row>
    <row r="48" spans="1:15" ht="171.75" customHeight="1" x14ac:dyDescent="0.25">
      <c r="A48" s="619"/>
      <c r="B48" s="621">
        <v>36</v>
      </c>
      <c r="C48" s="385" t="s">
        <v>1663</v>
      </c>
      <c r="D48" s="546" t="s">
        <v>445</v>
      </c>
      <c r="E48" s="112"/>
      <c r="F48" s="763" t="str">
        <f t="shared" si="2"/>
        <v/>
      </c>
      <c r="G48" s="89"/>
      <c r="H48" s="385" t="s">
        <v>1650</v>
      </c>
      <c r="I48" s="382" t="s">
        <v>1025</v>
      </c>
      <c r="J48" s="620"/>
      <c r="K48" s="210">
        <f t="shared" si="3"/>
        <v>1</v>
      </c>
      <c r="L48" s="400"/>
      <c r="M48" s="505"/>
      <c r="N48" s="505"/>
      <c r="O48" s="505"/>
    </row>
    <row r="49" spans="1:15" ht="90" x14ac:dyDescent="0.25">
      <c r="A49" s="635"/>
      <c r="B49" s="621">
        <v>37</v>
      </c>
      <c r="C49" s="383"/>
      <c r="D49" s="383" t="s">
        <v>3370</v>
      </c>
      <c r="E49" s="112"/>
      <c r="F49" s="762" t="str">
        <f t="shared" si="2"/>
        <v/>
      </c>
      <c r="G49" s="89"/>
      <c r="H49" s="383" t="s">
        <v>5031</v>
      </c>
      <c r="I49" s="383" t="s">
        <v>2186</v>
      </c>
      <c r="J49" s="620"/>
      <c r="K49" s="210">
        <f t="shared" si="3"/>
        <v>1</v>
      </c>
      <c r="L49" s="400"/>
      <c r="M49" s="505"/>
      <c r="N49" s="505"/>
      <c r="O49" s="505"/>
    </row>
    <row r="50" spans="1:15" ht="105" x14ac:dyDescent="0.25">
      <c r="A50" s="619"/>
      <c r="B50" s="621">
        <v>38</v>
      </c>
      <c r="C50" s="546"/>
      <c r="D50" s="546" t="s">
        <v>2892</v>
      </c>
      <c r="E50" s="112"/>
      <c r="F50" s="763" t="str">
        <f t="shared" si="2"/>
        <v/>
      </c>
      <c r="G50" s="89"/>
      <c r="H50" s="546" t="s">
        <v>446</v>
      </c>
      <c r="I50" s="546" t="s">
        <v>1032</v>
      </c>
      <c r="J50" s="620"/>
      <c r="K50" s="210">
        <f t="shared" si="3"/>
        <v>1</v>
      </c>
      <c r="L50" s="400"/>
      <c r="M50" s="505"/>
      <c r="N50" s="505"/>
      <c r="O50" s="505"/>
    </row>
    <row r="51" spans="1:15" ht="141" customHeight="1" x14ac:dyDescent="0.25">
      <c r="A51" s="619"/>
      <c r="B51" s="621">
        <v>39</v>
      </c>
      <c r="C51" s="546"/>
      <c r="D51" s="382" t="s">
        <v>3371</v>
      </c>
      <c r="E51" s="112"/>
      <c r="F51" s="763" t="str">
        <f t="shared" si="2"/>
        <v/>
      </c>
      <c r="G51" s="89"/>
      <c r="H51" s="382" t="s">
        <v>4820</v>
      </c>
      <c r="I51" s="382" t="s">
        <v>1027</v>
      </c>
      <c r="J51" s="620"/>
      <c r="K51" s="210">
        <f t="shared" si="3"/>
        <v>1</v>
      </c>
      <c r="L51" s="400"/>
      <c r="M51" s="505"/>
      <c r="N51" s="505"/>
      <c r="O51" s="505"/>
    </row>
    <row r="52" spans="1:15" ht="75" x14ac:dyDescent="0.25">
      <c r="A52" s="619"/>
      <c r="B52" s="621">
        <v>40</v>
      </c>
      <c r="C52" s="546"/>
      <c r="D52" s="382" t="s">
        <v>1028</v>
      </c>
      <c r="E52" s="112"/>
      <c r="F52" s="763" t="str">
        <f t="shared" si="2"/>
        <v/>
      </c>
      <c r="G52" s="89"/>
      <c r="H52" s="382" t="s">
        <v>1029</v>
      </c>
      <c r="I52" s="382" t="s">
        <v>1053</v>
      </c>
      <c r="J52" s="620"/>
      <c r="K52" s="210">
        <f t="shared" si="3"/>
        <v>1</v>
      </c>
      <c r="L52" s="400"/>
      <c r="M52" s="505"/>
      <c r="N52" s="505"/>
      <c r="O52" s="505"/>
    </row>
    <row r="53" spans="1:15" ht="105" x14ac:dyDescent="0.25">
      <c r="A53" s="619"/>
      <c r="B53" s="621">
        <v>41</v>
      </c>
      <c r="C53" s="546"/>
      <c r="D53" s="382" t="s">
        <v>3372</v>
      </c>
      <c r="E53" s="112"/>
      <c r="F53" s="763" t="str">
        <f t="shared" si="2"/>
        <v/>
      </c>
      <c r="G53" s="89"/>
      <c r="H53" s="382" t="s">
        <v>1030</v>
      </c>
      <c r="I53" s="382" t="s">
        <v>3373</v>
      </c>
      <c r="J53" s="620"/>
      <c r="K53" s="210">
        <f t="shared" si="3"/>
        <v>1</v>
      </c>
      <c r="L53" s="400"/>
      <c r="M53" s="505"/>
      <c r="N53" s="505"/>
      <c r="O53" s="505"/>
    </row>
    <row r="54" spans="1:15" ht="240" x14ac:dyDescent="0.25">
      <c r="A54" s="619"/>
      <c r="B54" s="621">
        <v>42</v>
      </c>
      <c r="C54" s="385" t="s">
        <v>1662</v>
      </c>
      <c r="D54" s="385" t="s">
        <v>4476</v>
      </c>
      <c r="E54" s="112"/>
      <c r="F54" s="763" t="str">
        <f t="shared" si="2"/>
        <v/>
      </c>
      <c r="G54" s="89"/>
      <c r="H54" s="546" t="s">
        <v>254</v>
      </c>
      <c r="I54" s="546" t="s">
        <v>1647</v>
      </c>
      <c r="J54" s="620"/>
      <c r="K54" s="210">
        <f t="shared" si="3"/>
        <v>1</v>
      </c>
      <c r="L54" s="400"/>
      <c r="M54" s="505"/>
      <c r="N54" s="505"/>
      <c r="O54" s="505"/>
    </row>
    <row r="55" spans="1:15" ht="120" x14ac:dyDescent="0.25">
      <c r="A55" s="619"/>
      <c r="B55" s="621">
        <v>43</v>
      </c>
      <c r="C55" s="546" t="s">
        <v>1657</v>
      </c>
      <c r="D55" s="634" t="s">
        <v>3374</v>
      </c>
      <c r="E55" s="112"/>
      <c r="F55" s="762" t="str">
        <f t="shared" si="2"/>
        <v/>
      </c>
      <c r="G55" s="89"/>
      <c r="H55" s="385" t="s">
        <v>3375</v>
      </c>
      <c r="I55" s="627" t="s">
        <v>2893</v>
      </c>
      <c r="J55" s="620"/>
      <c r="K55" s="210">
        <f t="shared" si="3"/>
        <v>1</v>
      </c>
      <c r="L55" s="400"/>
      <c r="M55" s="505"/>
      <c r="N55" s="505"/>
      <c r="O55" s="505"/>
    </row>
    <row r="56" spans="1:15" ht="75" x14ac:dyDescent="0.25">
      <c r="A56" s="635"/>
      <c r="B56" s="621">
        <v>44</v>
      </c>
      <c r="C56" s="383"/>
      <c r="D56" s="383" t="s">
        <v>3376</v>
      </c>
      <c r="E56" s="112"/>
      <c r="F56" s="762" t="str">
        <f t="shared" ref="F56:F65" si="4">IF(E56="yes",3,IF(E56="Partial",2,IF(E56="No",1,IF(E56="N/A","",IF(E56="","")))))</f>
        <v/>
      </c>
      <c r="G56" s="89"/>
      <c r="H56" s="383" t="s">
        <v>3216</v>
      </c>
      <c r="I56" s="383" t="s">
        <v>2894</v>
      </c>
      <c r="J56" s="620"/>
      <c r="K56" s="210">
        <f t="shared" si="3"/>
        <v>1</v>
      </c>
      <c r="L56" s="400"/>
      <c r="M56" s="505"/>
      <c r="N56" s="505"/>
      <c r="O56" s="505"/>
    </row>
    <row r="57" spans="1:15" ht="90" x14ac:dyDescent="0.25">
      <c r="A57" s="635"/>
      <c r="B57" s="621">
        <v>45</v>
      </c>
      <c r="C57" s="383"/>
      <c r="D57" s="383" t="s">
        <v>3341</v>
      </c>
      <c r="E57" s="112"/>
      <c r="F57" s="762" t="str">
        <f t="shared" si="4"/>
        <v/>
      </c>
      <c r="G57" s="89"/>
      <c r="H57" s="383" t="s">
        <v>3393</v>
      </c>
      <c r="I57" s="383" t="s">
        <v>3342</v>
      </c>
      <c r="J57" s="620"/>
      <c r="K57" s="210">
        <f t="shared" si="3"/>
        <v>1</v>
      </c>
      <c r="L57" s="400"/>
      <c r="M57" s="505"/>
      <c r="N57" s="505"/>
      <c r="O57" s="505"/>
    </row>
    <row r="58" spans="1:15" ht="195" x14ac:dyDescent="0.25">
      <c r="A58" s="619"/>
      <c r="B58" s="621">
        <v>46</v>
      </c>
      <c r="C58" s="383" t="s">
        <v>1661</v>
      </c>
      <c r="D58" s="636" t="s">
        <v>443</v>
      </c>
      <c r="E58" s="112"/>
      <c r="F58" s="762" t="str">
        <f t="shared" si="4"/>
        <v/>
      </c>
      <c r="G58" s="89"/>
      <c r="H58" s="546" t="s">
        <v>255</v>
      </c>
      <c r="I58" s="627" t="s">
        <v>1651</v>
      </c>
      <c r="J58" s="620"/>
      <c r="K58" s="119">
        <f t="shared" si="3"/>
        <v>1</v>
      </c>
      <c r="L58" s="400"/>
      <c r="M58" s="505"/>
      <c r="N58" s="505"/>
      <c r="O58" s="505"/>
    </row>
    <row r="59" spans="1:15" ht="75" x14ac:dyDescent="0.25">
      <c r="A59" s="635"/>
      <c r="B59" s="621">
        <v>47</v>
      </c>
      <c r="C59" s="637"/>
      <c r="D59" s="383" t="s">
        <v>3377</v>
      </c>
      <c r="E59" s="112"/>
      <c r="F59" s="762" t="str">
        <f t="shared" si="4"/>
        <v/>
      </c>
      <c r="G59" s="89"/>
      <c r="H59" s="385" t="s">
        <v>2190</v>
      </c>
      <c r="I59" s="385" t="s">
        <v>3378</v>
      </c>
      <c r="J59" s="620"/>
      <c r="K59" s="119">
        <f t="shared" si="3"/>
        <v>1</v>
      </c>
      <c r="L59" s="400"/>
      <c r="M59" s="505"/>
      <c r="N59" s="505"/>
      <c r="O59" s="505"/>
    </row>
    <row r="60" spans="1:15" ht="60" x14ac:dyDescent="0.25">
      <c r="A60" s="619"/>
      <c r="B60" s="621">
        <v>48</v>
      </c>
      <c r="C60" s="383"/>
      <c r="D60" s="638" t="s">
        <v>3379</v>
      </c>
      <c r="E60" s="112"/>
      <c r="F60" s="762" t="str">
        <f t="shared" si="4"/>
        <v/>
      </c>
      <c r="G60" s="89"/>
      <c r="H60" s="546" t="s">
        <v>2189</v>
      </c>
      <c r="I60" s="638" t="s">
        <v>2188</v>
      </c>
      <c r="J60" s="620"/>
      <c r="K60" s="119">
        <f t="shared" si="3"/>
        <v>1</v>
      </c>
      <c r="L60" s="400"/>
      <c r="M60" s="505"/>
      <c r="N60" s="505"/>
      <c r="O60" s="505"/>
    </row>
    <row r="61" spans="1:15" ht="120" x14ac:dyDescent="0.25">
      <c r="A61" s="619"/>
      <c r="B61" s="621">
        <v>49</v>
      </c>
      <c r="C61" s="383" t="s">
        <v>1660</v>
      </c>
      <c r="D61" s="638" t="s">
        <v>1652</v>
      </c>
      <c r="E61" s="112"/>
      <c r="F61" s="762" t="str">
        <f t="shared" si="4"/>
        <v/>
      </c>
      <c r="G61" s="89"/>
      <c r="H61" s="385" t="s">
        <v>1653</v>
      </c>
      <c r="I61" s="627" t="s">
        <v>1654</v>
      </c>
      <c r="J61" s="620"/>
      <c r="K61" s="119">
        <f t="shared" si="3"/>
        <v>1</v>
      </c>
      <c r="L61" s="400"/>
      <c r="M61" s="505"/>
      <c r="N61" s="505"/>
      <c r="O61" s="505"/>
    </row>
    <row r="62" spans="1:15" ht="45" x14ac:dyDescent="0.25">
      <c r="A62" s="619"/>
      <c r="B62" s="621">
        <v>50</v>
      </c>
      <c r="C62" s="383" t="s">
        <v>1659</v>
      </c>
      <c r="D62" s="380" t="s">
        <v>3463</v>
      </c>
      <c r="E62" s="112"/>
      <c r="F62" s="762" t="str">
        <f t="shared" si="4"/>
        <v/>
      </c>
      <c r="G62" s="89"/>
      <c r="H62" s="627" t="s">
        <v>4821</v>
      </c>
      <c r="I62" s="627" t="s">
        <v>1048</v>
      </c>
      <c r="J62" s="620"/>
      <c r="K62" s="119">
        <f t="shared" si="3"/>
        <v>1</v>
      </c>
      <c r="L62" s="400"/>
      <c r="M62" s="505"/>
      <c r="N62" s="505"/>
      <c r="O62" s="505"/>
    </row>
    <row r="63" spans="1:15" ht="75" x14ac:dyDescent="0.25">
      <c r="A63" s="619"/>
      <c r="B63" s="621">
        <v>51</v>
      </c>
      <c r="C63" s="383" t="s">
        <v>1659</v>
      </c>
      <c r="D63" s="380" t="s">
        <v>1049</v>
      </c>
      <c r="E63" s="112"/>
      <c r="F63" s="762" t="str">
        <f t="shared" si="4"/>
        <v/>
      </c>
      <c r="G63" s="89"/>
      <c r="H63" s="627" t="s">
        <v>4686</v>
      </c>
      <c r="I63" s="627" t="s">
        <v>1051</v>
      </c>
      <c r="J63" s="620"/>
      <c r="K63" s="119">
        <f t="shared" si="3"/>
        <v>1</v>
      </c>
      <c r="L63" s="400"/>
      <c r="M63" s="505"/>
      <c r="N63" s="505"/>
      <c r="O63" s="505"/>
    </row>
    <row r="64" spans="1:15" ht="45" x14ac:dyDescent="0.25">
      <c r="A64" s="619"/>
      <c r="B64" s="621">
        <v>52</v>
      </c>
      <c r="C64" s="383" t="s">
        <v>1659</v>
      </c>
      <c r="D64" s="380" t="s">
        <v>1050</v>
      </c>
      <c r="E64" s="112"/>
      <c r="F64" s="762" t="str">
        <f t="shared" si="4"/>
        <v/>
      </c>
      <c r="G64" s="89"/>
      <c r="H64" s="385" t="s">
        <v>4687</v>
      </c>
      <c r="I64" s="546" t="s">
        <v>1052</v>
      </c>
      <c r="J64" s="620"/>
      <c r="K64" s="119">
        <f t="shared" si="3"/>
        <v>1</v>
      </c>
      <c r="L64" s="400"/>
      <c r="M64" s="505"/>
      <c r="N64" s="505"/>
      <c r="O64" s="505"/>
    </row>
    <row r="65" spans="1:15" ht="105" x14ac:dyDescent="0.25">
      <c r="A65" s="619"/>
      <c r="B65" s="621">
        <v>53</v>
      </c>
      <c r="C65" s="383"/>
      <c r="D65" s="383" t="s">
        <v>2184</v>
      </c>
      <c r="E65" s="112"/>
      <c r="F65" s="762" t="str">
        <f t="shared" si="4"/>
        <v/>
      </c>
      <c r="G65" s="89"/>
      <c r="H65" s="383" t="s">
        <v>2185</v>
      </c>
      <c r="I65" s="383" t="s">
        <v>3215</v>
      </c>
      <c r="J65" s="620"/>
      <c r="K65" s="119">
        <f t="shared" si="3"/>
        <v>1</v>
      </c>
      <c r="L65" s="400"/>
      <c r="M65" s="505"/>
      <c r="N65" s="505"/>
      <c r="O65" s="505"/>
    </row>
    <row r="66" spans="1:15" ht="60" x14ac:dyDescent="0.25">
      <c r="A66" s="619"/>
      <c r="B66" s="621">
        <v>54</v>
      </c>
      <c r="C66" s="383"/>
      <c r="D66" s="383" t="s">
        <v>3381</v>
      </c>
      <c r="E66" s="112"/>
      <c r="F66" s="763" t="str">
        <f t="shared" si="2"/>
        <v/>
      </c>
      <c r="G66" s="89"/>
      <c r="H66" s="383" t="s">
        <v>3394</v>
      </c>
      <c r="I66" s="383" t="s">
        <v>3383</v>
      </c>
      <c r="J66" s="620"/>
      <c r="K66" s="119">
        <f t="shared" si="3"/>
        <v>1</v>
      </c>
      <c r="L66" s="400"/>
      <c r="M66" s="505"/>
      <c r="N66" s="505"/>
      <c r="O66" s="505"/>
    </row>
    <row r="67" spans="1:15" ht="60" x14ac:dyDescent="0.25">
      <c r="A67" s="619"/>
      <c r="B67" s="621">
        <v>55</v>
      </c>
      <c r="C67" s="383"/>
      <c r="D67" s="383" t="s">
        <v>3382</v>
      </c>
      <c r="E67" s="112"/>
      <c r="F67" s="763" t="str">
        <f t="shared" si="2"/>
        <v/>
      </c>
      <c r="G67" s="89"/>
      <c r="H67" s="383" t="s">
        <v>3394</v>
      </c>
      <c r="I67" s="383" t="s">
        <v>3384</v>
      </c>
      <c r="J67" s="620"/>
      <c r="K67" s="119">
        <f t="shared" si="3"/>
        <v>1</v>
      </c>
      <c r="L67" s="400"/>
      <c r="M67" s="505"/>
      <c r="N67" s="505"/>
      <c r="O67" s="505"/>
    </row>
    <row r="68" spans="1:15" ht="23.1" customHeight="1" x14ac:dyDescent="0.25">
      <c r="A68" s="619"/>
      <c r="B68" s="462" t="s">
        <v>1664</v>
      </c>
      <c r="C68" s="463"/>
      <c r="D68" s="463"/>
      <c r="E68" s="508"/>
      <c r="F68" s="463"/>
      <c r="G68" s="508"/>
      <c r="H68" s="463"/>
      <c r="I68" s="464"/>
      <c r="J68" s="620"/>
      <c r="K68" s="119"/>
      <c r="L68" s="400"/>
      <c r="M68" s="505"/>
      <c r="N68" s="505"/>
      <c r="O68" s="505"/>
    </row>
    <row r="69" spans="1:15" ht="272.25" customHeight="1" x14ac:dyDescent="0.25">
      <c r="A69" s="619"/>
      <c r="B69" s="621">
        <v>56</v>
      </c>
      <c r="C69" s="380" t="s">
        <v>3138</v>
      </c>
      <c r="D69" s="378" t="s">
        <v>3210</v>
      </c>
      <c r="E69" s="112"/>
      <c r="F69" s="763" t="str">
        <f t="shared" si="2"/>
        <v/>
      </c>
      <c r="G69" s="89"/>
      <c r="H69" s="381" t="s">
        <v>2895</v>
      </c>
      <c r="I69" s="381" t="s">
        <v>260</v>
      </c>
      <c r="J69" s="620"/>
      <c r="K69" s="119">
        <f t="shared" ref="K69:K77" si="5">IF(E69="",1,0)</f>
        <v>1</v>
      </c>
      <c r="L69" s="400"/>
      <c r="M69" s="505"/>
      <c r="N69" s="505"/>
      <c r="O69" s="505"/>
    </row>
    <row r="70" spans="1:15" ht="105" x14ac:dyDescent="0.25">
      <c r="A70" s="619"/>
      <c r="B70" s="621">
        <v>57</v>
      </c>
      <c r="C70" s="636" t="s">
        <v>3211</v>
      </c>
      <c r="D70" s="546" t="s">
        <v>3380</v>
      </c>
      <c r="E70" s="112"/>
      <c r="F70" s="763" t="str">
        <f t="shared" si="2"/>
        <v/>
      </c>
      <c r="G70" s="89"/>
      <c r="H70" s="380" t="s">
        <v>1642</v>
      </c>
      <c r="I70" s="380" t="s">
        <v>2191</v>
      </c>
      <c r="J70" s="620"/>
      <c r="K70" s="119">
        <f t="shared" si="5"/>
        <v>1</v>
      </c>
      <c r="L70" s="400"/>
      <c r="M70" s="505"/>
      <c r="N70" s="505"/>
      <c r="O70" s="505"/>
    </row>
    <row r="71" spans="1:15" ht="75" x14ac:dyDescent="0.25">
      <c r="A71" s="619"/>
      <c r="B71" s="621">
        <v>58</v>
      </c>
      <c r="C71" s="636"/>
      <c r="D71" s="546" t="s">
        <v>3395</v>
      </c>
      <c r="E71" s="112"/>
      <c r="F71" s="763" t="str">
        <f t="shared" si="2"/>
        <v/>
      </c>
      <c r="G71" s="89"/>
      <c r="H71" s="380" t="s">
        <v>3386</v>
      </c>
      <c r="I71" s="380" t="s">
        <v>3385</v>
      </c>
      <c r="J71" s="620"/>
      <c r="K71" s="119">
        <f t="shared" si="5"/>
        <v>1</v>
      </c>
      <c r="L71" s="400"/>
      <c r="M71" s="505"/>
      <c r="N71" s="505"/>
      <c r="O71" s="505"/>
    </row>
    <row r="72" spans="1:15" ht="75" x14ac:dyDescent="0.25">
      <c r="A72" s="619"/>
      <c r="B72" s="621">
        <v>59</v>
      </c>
      <c r="C72" s="380" t="s">
        <v>3138</v>
      </c>
      <c r="D72" s="546" t="s">
        <v>3212</v>
      </c>
      <c r="E72" s="112"/>
      <c r="F72" s="763" t="str">
        <f t="shared" si="2"/>
        <v/>
      </c>
      <c r="G72" s="89"/>
      <c r="H72" s="380" t="s">
        <v>3213</v>
      </c>
      <c r="I72" s="380" t="s">
        <v>3214</v>
      </c>
      <c r="J72" s="620"/>
      <c r="K72" s="119">
        <f t="shared" si="5"/>
        <v>1</v>
      </c>
      <c r="L72" s="400"/>
      <c r="M72" s="505"/>
      <c r="N72" s="505"/>
      <c r="O72" s="505"/>
    </row>
    <row r="73" spans="1:15" ht="75" x14ac:dyDescent="0.25">
      <c r="A73" s="619"/>
      <c r="B73" s="621">
        <v>60</v>
      </c>
      <c r="C73" s="380"/>
      <c r="D73" s="546" t="s">
        <v>5034</v>
      </c>
      <c r="E73" s="112"/>
      <c r="F73" s="763" t="str">
        <f t="shared" si="2"/>
        <v/>
      </c>
      <c r="G73" s="89"/>
      <c r="H73" s="380" t="s">
        <v>3213</v>
      </c>
      <c r="I73" s="380" t="s">
        <v>5035</v>
      </c>
      <c r="J73" s="620"/>
      <c r="K73" s="119">
        <f t="shared" si="5"/>
        <v>1</v>
      </c>
      <c r="L73" s="400"/>
      <c r="M73" s="505"/>
      <c r="N73" s="505"/>
      <c r="O73" s="505"/>
    </row>
    <row r="74" spans="1:15" ht="75" x14ac:dyDescent="0.25">
      <c r="A74" s="619"/>
      <c r="B74" s="621">
        <v>61</v>
      </c>
      <c r="C74" s="380"/>
      <c r="D74" s="546" t="s">
        <v>5032</v>
      </c>
      <c r="E74" s="112"/>
      <c r="F74" s="763" t="str">
        <f t="shared" si="2"/>
        <v/>
      </c>
      <c r="G74" s="89"/>
      <c r="H74" s="380" t="s">
        <v>3213</v>
      </c>
      <c r="I74" s="380" t="s">
        <v>5033</v>
      </c>
      <c r="J74" s="620"/>
      <c r="K74" s="119">
        <f t="shared" si="5"/>
        <v>1</v>
      </c>
      <c r="L74" s="400"/>
      <c r="M74" s="505"/>
      <c r="N74" s="505"/>
      <c r="O74" s="505"/>
    </row>
    <row r="75" spans="1:15" ht="60" x14ac:dyDescent="0.25">
      <c r="A75" s="619"/>
      <c r="B75" s="621">
        <v>62</v>
      </c>
      <c r="C75" s="380"/>
      <c r="D75" s="546" t="s">
        <v>3387</v>
      </c>
      <c r="E75" s="112"/>
      <c r="F75" s="763" t="str">
        <f t="shared" si="2"/>
        <v/>
      </c>
      <c r="G75" s="89"/>
      <c r="H75" s="546" t="s">
        <v>3390</v>
      </c>
      <c r="I75" s="380" t="s">
        <v>3391</v>
      </c>
      <c r="J75" s="620"/>
      <c r="K75" s="119">
        <f t="shared" si="5"/>
        <v>1</v>
      </c>
      <c r="L75" s="400"/>
      <c r="M75" s="505"/>
      <c r="N75" s="505"/>
      <c r="O75" s="505"/>
    </row>
    <row r="76" spans="1:15" ht="60" x14ac:dyDescent="0.25">
      <c r="A76" s="619"/>
      <c r="B76" s="621">
        <v>63</v>
      </c>
      <c r="C76" s="380"/>
      <c r="D76" s="546" t="s">
        <v>3388</v>
      </c>
      <c r="E76" s="112"/>
      <c r="F76" s="763" t="str">
        <f t="shared" ref="F76" si="6">IF(E76="yes",3,IF(E76="Partial",2,IF(E76="No",1,IF(E76="N/A","",IF(E76="","")))))</f>
        <v/>
      </c>
      <c r="G76" s="89"/>
      <c r="H76" s="546" t="s">
        <v>3389</v>
      </c>
      <c r="I76" s="546" t="s">
        <v>3392</v>
      </c>
      <c r="J76" s="620"/>
      <c r="K76" s="119">
        <f t="shared" si="5"/>
        <v>1</v>
      </c>
      <c r="L76" s="400"/>
      <c r="M76" s="505"/>
      <c r="N76" s="505"/>
      <c r="O76" s="505"/>
    </row>
    <row r="77" spans="1:15" ht="60" x14ac:dyDescent="0.25">
      <c r="A77" s="619"/>
      <c r="B77" s="621">
        <v>64</v>
      </c>
      <c r="C77" s="380"/>
      <c r="D77" s="546" t="s">
        <v>5127</v>
      </c>
      <c r="E77" s="112"/>
      <c r="F77" s="763" t="str">
        <f t="shared" si="2"/>
        <v/>
      </c>
      <c r="G77" s="89"/>
      <c r="H77" s="546"/>
      <c r="I77" s="546" t="s">
        <v>5118</v>
      </c>
      <c r="J77" s="620"/>
      <c r="K77" s="119">
        <f t="shared" si="5"/>
        <v>1</v>
      </c>
      <c r="L77" s="400"/>
      <c r="M77" s="505"/>
      <c r="N77" s="505"/>
      <c r="O77" s="505"/>
    </row>
    <row r="78" spans="1:15" s="69" customFormat="1" x14ac:dyDescent="0.25">
      <c r="A78" s="517"/>
      <c r="B78" s="910"/>
      <c r="C78" s="910"/>
      <c r="D78" s="910"/>
      <c r="E78" s="910"/>
      <c r="F78" s="910"/>
      <c r="G78" s="910"/>
      <c r="H78" s="910"/>
      <c r="I78" s="910"/>
      <c r="J78" s="518"/>
      <c r="K78" s="119"/>
      <c r="L78" s="405"/>
      <c r="M78" s="498"/>
      <c r="N78" s="498"/>
      <c r="O78" s="498"/>
    </row>
    <row r="79" spans="1:15" s="69" customFormat="1" ht="24" customHeight="1" x14ac:dyDescent="0.25">
      <c r="A79" s="517"/>
      <c r="B79" s="910"/>
      <c r="C79" s="910"/>
      <c r="D79" s="910"/>
      <c r="E79" s="910"/>
      <c r="F79" s="910"/>
      <c r="G79" s="910"/>
      <c r="H79" s="910"/>
      <c r="I79" s="910"/>
      <c r="J79" s="518"/>
      <c r="K79" s="119"/>
      <c r="L79" s="405"/>
      <c r="M79" s="498"/>
      <c r="N79" s="498"/>
      <c r="O79" s="498"/>
    </row>
    <row r="80" spans="1:15" s="69" customFormat="1" x14ac:dyDescent="0.25">
      <c r="A80" s="517"/>
      <c r="B80" s="910"/>
      <c r="C80" s="910"/>
      <c r="D80" s="910"/>
      <c r="E80" s="910"/>
      <c r="F80" s="910"/>
      <c r="G80" s="910"/>
      <c r="H80" s="910"/>
      <c r="I80" s="910"/>
      <c r="J80" s="518"/>
      <c r="K80" s="119"/>
      <c r="L80" s="405"/>
      <c r="M80" s="498"/>
      <c r="N80" s="498"/>
      <c r="O80" s="498"/>
    </row>
    <row r="81" spans="1:15" s="69" customFormat="1" ht="24" customHeight="1" x14ac:dyDescent="0.25">
      <c r="A81" s="517"/>
      <c r="B81" s="561"/>
      <c r="C81" s="561"/>
      <c r="D81" s="561"/>
      <c r="E81" s="561"/>
      <c r="F81" s="561"/>
      <c r="G81" s="561"/>
      <c r="H81" s="561"/>
      <c r="I81" s="561"/>
      <c r="J81" s="518"/>
      <c r="K81" s="119"/>
      <c r="L81" s="405"/>
      <c r="M81" s="498"/>
      <c r="N81" s="498"/>
      <c r="O81" s="498"/>
    </row>
    <row r="82" spans="1:15" ht="15.75" thickBot="1" x14ac:dyDescent="0.3">
      <c r="A82" s="522"/>
      <c r="B82" s="639"/>
      <c r="C82" s="640"/>
      <c r="D82" s="639"/>
      <c r="E82" s="639"/>
      <c r="F82" s="639"/>
      <c r="G82" s="639"/>
      <c r="H82" s="639"/>
      <c r="I82" s="639"/>
      <c r="J82" s="641"/>
      <c r="K82" s="119">
        <f>SUM(K13:K77)</f>
        <v>46</v>
      </c>
      <c r="L82" s="400"/>
      <c r="M82" s="40"/>
      <c r="N82" s="40"/>
      <c r="O82" s="40"/>
    </row>
    <row r="83" spans="1:15" x14ac:dyDescent="0.25">
      <c r="B83" s="27"/>
      <c r="C83" s="930"/>
      <c r="D83" s="930"/>
      <c r="E83" s="930"/>
      <c r="F83" s="930"/>
      <c r="G83" s="930"/>
      <c r="H83" s="930"/>
      <c r="I83" s="930"/>
      <c r="L83" s="400"/>
      <c r="M83" s="40"/>
      <c r="N83" s="40"/>
      <c r="O83" s="40"/>
    </row>
    <row r="84" spans="1:15" x14ac:dyDescent="0.25">
      <c r="C84" s="280"/>
      <c r="D84" s="298"/>
      <c r="E84" s="280"/>
      <c r="F84" s="280"/>
      <c r="G84" s="280"/>
      <c r="H84" s="280"/>
      <c r="I84" s="280"/>
      <c r="L84" s="400"/>
    </row>
    <row r="85" spans="1:15" x14ac:dyDescent="0.25">
      <c r="C85" s="280"/>
      <c r="D85" s="280"/>
      <c r="E85" s="280"/>
      <c r="F85" s="280"/>
      <c r="G85" s="280"/>
      <c r="H85" s="280"/>
      <c r="I85" s="280"/>
      <c r="L85" s="400"/>
    </row>
    <row r="86" spans="1:15" x14ac:dyDescent="0.25">
      <c r="C86" s="280"/>
      <c r="D86" s="280"/>
      <c r="E86" s="280"/>
      <c r="F86" s="280"/>
      <c r="G86" s="280"/>
      <c r="H86" s="280"/>
      <c r="I86" s="280"/>
      <c r="L86" s="400"/>
    </row>
    <row r="87" spans="1:15" x14ac:dyDescent="0.25">
      <c r="C87" s="280"/>
      <c r="D87" s="280"/>
      <c r="E87" s="280"/>
      <c r="F87" s="280"/>
      <c r="G87" s="280"/>
      <c r="H87" s="280"/>
      <c r="I87" s="280"/>
      <c r="L87" s="400"/>
    </row>
    <row r="88" spans="1:15" ht="15.75" x14ac:dyDescent="0.25">
      <c r="C88" s="42"/>
      <c r="D88" s="283"/>
      <c r="L88" s="400"/>
    </row>
    <row r="89" spans="1:15" ht="15.75" x14ac:dyDescent="0.25">
      <c r="D89" s="283"/>
      <c r="L89" s="400"/>
    </row>
    <row r="90" spans="1:15" x14ac:dyDescent="0.25">
      <c r="D90" s="284"/>
      <c r="L90" s="400"/>
    </row>
    <row r="91" spans="1:15" x14ac:dyDescent="0.25">
      <c r="D91" s="284"/>
      <c r="L91" s="400"/>
    </row>
    <row r="92" spans="1:15" x14ac:dyDescent="0.25">
      <c r="D92" s="284"/>
      <c r="L92" s="400"/>
    </row>
    <row r="93" spans="1:15" x14ac:dyDescent="0.25">
      <c r="D93" s="284"/>
      <c r="L93" s="400"/>
    </row>
    <row r="94" spans="1:15" x14ac:dyDescent="0.25">
      <c r="D94" s="284"/>
      <c r="L94" s="400"/>
    </row>
    <row r="95" spans="1:15" x14ac:dyDescent="0.25">
      <c r="D95" s="284"/>
      <c r="L95" s="400"/>
    </row>
    <row r="96" spans="1:15" x14ac:dyDescent="0.25">
      <c r="D96" s="284"/>
      <c r="L96" s="400"/>
    </row>
    <row r="97" spans="4:12" x14ac:dyDescent="0.25">
      <c r="D97" s="284"/>
      <c r="L97" s="400"/>
    </row>
    <row r="98" spans="4:12" x14ac:dyDescent="0.25">
      <c r="D98" s="284"/>
      <c r="L98" s="400"/>
    </row>
    <row r="99" spans="4:12" x14ac:dyDescent="0.25">
      <c r="D99" s="284"/>
      <c r="L99" s="400"/>
    </row>
    <row r="100" spans="4:12" x14ac:dyDescent="0.25">
      <c r="D100" s="284"/>
      <c r="L100" s="400"/>
    </row>
    <row r="101" spans="4:12" x14ac:dyDescent="0.25">
      <c r="D101" s="284"/>
      <c r="L101" s="400"/>
    </row>
    <row r="102" spans="4:12" x14ac:dyDescent="0.25">
      <c r="L102" s="400"/>
    </row>
    <row r="103" spans="4:12" x14ac:dyDescent="0.25">
      <c r="L103" s="400"/>
    </row>
    <row r="104" spans="4:12" x14ac:dyDescent="0.25">
      <c r="L104" s="400"/>
    </row>
    <row r="105" spans="4:12" x14ac:dyDescent="0.25">
      <c r="L105" s="400"/>
    </row>
    <row r="106" spans="4:12" x14ac:dyDescent="0.25">
      <c r="L106" s="400"/>
    </row>
    <row r="107" spans="4:12" x14ac:dyDescent="0.25">
      <c r="L107" s="400"/>
    </row>
    <row r="108" spans="4:12" x14ac:dyDescent="0.25">
      <c r="L108" s="400"/>
    </row>
    <row r="109" spans="4:12" x14ac:dyDescent="0.25">
      <c r="L109" s="400"/>
    </row>
    <row r="110" spans="4:12" x14ac:dyDescent="0.25">
      <c r="L110" s="400"/>
    </row>
    <row r="111" spans="4:12" x14ac:dyDescent="0.25">
      <c r="L111" s="400"/>
    </row>
    <row r="112" spans="4:12" x14ac:dyDescent="0.25">
      <c r="L112" s="400"/>
    </row>
    <row r="113" spans="12:12" x14ac:dyDescent="0.25">
      <c r="L113" s="400"/>
    </row>
    <row r="114" spans="12:12" x14ac:dyDescent="0.25">
      <c r="L114" s="400"/>
    </row>
    <row r="115" spans="12:12" x14ac:dyDescent="0.25">
      <c r="L115" s="400"/>
    </row>
    <row r="116" spans="12:12" x14ac:dyDescent="0.25">
      <c r="L116" s="400"/>
    </row>
    <row r="117" spans="12:12" x14ac:dyDescent="0.25">
      <c r="L117" s="400"/>
    </row>
    <row r="118" spans="12:12" x14ac:dyDescent="0.25">
      <c r="L118" s="400"/>
    </row>
    <row r="119" spans="12:12" x14ac:dyDescent="0.25">
      <c r="L119" s="400"/>
    </row>
    <row r="120" spans="12:12" x14ac:dyDescent="0.25">
      <c r="L120" s="400"/>
    </row>
    <row r="121" spans="12:12" x14ac:dyDescent="0.25">
      <c r="L121" s="400"/>
    </row>
    <row r="122" spans="12:12" x14ac:dyDescent="0.25">
      <c r="L122" s="400"/>
    </row>
    <row r="123" spans="12:12" x14ac:dyDescent="0.25">
      <c r="L123" s="400"/>
    </row>
    <row r="124" spans="12:12" x14ac:dyDescent="0.25">
      <c r="L124" s="400"/>
    </row>
    <row r="125" spans="12:12" x14ac:dyDescent="0.25">
      <c r="L125" s="400"/>
    </row>
    <row r="126" spans="12:12" x14ac:dyDescent="0.25">
      <c r="L126" s="400"/>
    </row>
    <row r="127" spans="12:12" x14ac:dyDescent="0.25">
      <c r="L127" s="400"/>
    </row>
    <row r="128" spans="12:12" x14ac:dyDescent="0.25">
      <c r="L128" s="400"/>
    </row>
    <row r="129" spans="12:12" x14ac:dyDescent="0.25">
      <c r="L129" s="400"/>
    </row>
    <row r="130" spans="12:12" x14ac:dyDescent="0.25">
      <c r="L130" s="400"/>
    </row>
    <row r="131" spans="12:12" x14ac:dyDescent="0.25">
      <c r="L131" s="400"/>
    </row>
    <row r="132" spans="12:12" x14ac:dyDescent="0.25">
      <c r="L132" s="400"/>
    </row>
    <row r="133" spans="12:12" x14ac:dyDescent="0.25">
      <c r="L133" s="400"/>
    </row>
    <row r="134" spans="12:12" x14ac:dyDescent="0.25">
      <c r="L134" s="400"/>
    </row>
    <row r="135" spans="12:12" x14ac:dyDescent="0.25">
      <c r="L135" s="400"/>
    </row>
    <row r="136" spans="12:12" x14ac:dyDescent="0.25">
      <c r="L136" s="400"/>
    </row>
    <row r="137" spans="12:12" x14ac:dyDescent="0.25">
      <c r="L137" s="400"/>
    </row>
    <row r="138" spans="12:12" x14ac:dyDescent="0.25">
      <c r="L138" s="400"/>
    </row>
    <row r="139" spans="12:12" x14ac:dyDescent="0.25">
      <c r="L139" s="400"/>
    </row>
    <row r="140" spans="12:12" x14ac:dyDescent="0.25">
      <c r="L140" s="400"/>
    </row>
    <row r="141" spans="12:12" x14ac:dyDescent="0.25">
      <c r="L141" s="400"/>
    </row>
    <row r="142" spans="12:12" x14ac:dyDescent="0.25">
      <c r="L142" s="400"/>
    </row>
    <row r="143" spans="12:12" x14ac:dyDescent="0.25">
      <c r="L143" s="400"/>
    </row>
    <row r="144" spans="12:12" x14ac:dyDescent="0.25">
      <c r="L144" s="400"/>
    </row>
    <row r="145" spans="12:12" x14ac:dyDescent="0.25">
      <c r="L145" s="400"/>
    </row>
    <row r="146" spans="12:12" x14ac:dyDescent="0.25">
      <c r="L146" s="400"/>
    </row>
    <row r="147" spans="12:12" x14ac:dyDescent="0.25">
      <c r="L147" s="400"/>
    </row>
    <row r="148" spans="12:12" x14ac:dyDescent="0.25">
      <c r="L148" s="400"/>
    </row>
    <row r="149" spans="12:12" x14ac:dyDescent="0.25">
      <c r="L149" s="400"/>
    </row>
    <row r="150" spans="12:12" x14ac:dyDescent="0.25">
      <c r="L150" s="400"/>
    </row>
    <row r="151" spans="12:12" x14ac:dyDescent="0.25">
      <c r="L151" s="400"/>
    </row>
    <row r="152" spans="12:12" x14ac:dyDescent="0.25">
      <c r="L152" s="400"/>
    </row>
    <row r="153" spans="12:12" x14ac:dyDescent="0.25">
      <c r="L153" s="400"/>
    </row>
    <row r="154" spans="12:12" x14ac:dyDescent="0.25">
      <c r="L154" s="400"/>
    </row>
    <row r="155" spans="12:12" x14ac:dyDescent="0.25">
      <c r="L155" s="400"/>
    </row>
    <row r="156" spans="12:12" x14ac:dyDescent="0.25">
      <c r="L156" s="400"/>
    </row>
    <row r="157" spans="12:12" x14ac:dyDescent="0.25">
      <c r="L157" s="400"/>
    </row>
    <row r="158" spans="12:12" x14ac:dyDescent="0.25">
      <c r="L158" s="400"/>
    </row>
    <row r="159" spans="12:12" x14ac:dyDescent="0.25">
      <c r="L159" s="400"/>
    </row>
    <row r="160" spans="12:12" x14ac:dyDescent="0.25">
      <c r="L160" s="400"/>
    </row>
    <row r="161" spans="2:12" x14ac:dyDescent="0.25">
      <c r="L161" s="400"/>
    </row>
    <row r="162" spans="2:12" x14ac:dyDescent="0.25">
      <c r="L162" s="400"/>
    </row>
    <row r="163" spans="2:12" x14ac:dyDescent="0.25">
      <c r="L163" s="400"/>
    </row>
    <row r="164" spans="2:12" hidden="1" x14ac:dyDescent="0.25">
      <c r="L164" s="400"/>
    </row>
    <row r="165" spans="2:12" s="69" customFormat="1" ht="15" hidden="1" customHeight="1" x14ac:dyDescent="0.25">
      <c r="B165" s="880" t="s">
        <v>1505</v>
      </c>
      <c r="C165" s="880"/>
      <c r="D165" s="73">
        <f>SUM(F13:F77)</f>
        <v>51</v>
      </c>
      <c r="E165" s="114"/>
      <c r="F165" s="114"/>
      <c r="G165" s="114"/>
      <c r="H165" s="114"/>
      <c r="I165" s="114"/>
      <c r="K165" s="183"/>
      <c r="L165" s="405"/>
    </row>
    <row r="166" spans="2:12" s="69" customFormat="1" ht="15" hidden="1" customHeight="1" x14ac:dyDescent="0.25">
      <c r="B166" s="116"/>
      <c r="C166" s="138"/>
      <c r="D166" s="114"/>
      <c r="E166" s="114"/>
      <c r="F166" s="114"/>
      <c r="G166" s="114"/>
      <c r="H166" s="114"/>
      <c r="I166" s="114"/>
      <c r="K166" s="183"/>
      <c r="L166" s="405"/>
    </row>
    <row r="167" spans="2:12" s="69" customFormat="1" ht="15" hidden="1" customHeight="1" x14ac:dyDescent="0.25">
      <c r="B167" s="880" t="s">
        <v>1504</v>
      </c>
      <c r="C167" s="880"/>
      <c r="D167" s="73">
        <f>IF(ISERROR(E177/D177),"",E177/D177)</f>
        <v>2.8333333333333335</v>
      </c>
      <c r="E167" s="114"/>
      <c r="G167" s="114"/>
      <c r="H167" s="114"/>
      <c r="I167" s="114"/>
      <c r="K167" s="183"/>
      <c r="L167" s="405"/>
    </row>
    <row r="168" spans="2:12" s="69" customFormat="1" ht="15" hidden="1" customHeight="1" x14ac:dyDescent="0.25">
      <c r="B168" s="138"/>
      <c r="C168" s="138"/>
      <c r="D168" s="114"/>
      <c r="E168" s="114"/>
      <c r="F168" s="114"/>
      <c r="G168" s="114"/>
      <c r="H168" s="114"/>
      <c r="I168" s="114"/>
      <c r="K168" s="183"/>
      <c r="L168" s="405"/>
    </row>
    <row r="169" spans="2:12" s="69" customFormat="1" ht="32.25" hidden="1" customHeight="1" x14ac:dyDescent="0.25">
      <c r="B169" s="882" t="s">
        <v>1502</v>
      </c>
      <c r="C169" s="882"/>
      <c r="D169" s="73">
        <f>COUNTA(D13:D77)</f>
        <v>64</v>
      </c>
      <c r="E169" s="114"/>
      <c r="F169" s="114"/>
      <c r="G169" s="114"/>
      <c r="H169" s="114"/>
      <c r="I169" s="114"/>
      <c r="K169" s="183"/>
      <c r="L169" s="405"/>
    </row>
    <row r="170" spans="2:12" s="69" customFormat="1" ht="39" hidden="1" customHeight="1" x14ac:dyDescent="0.25">
      <c r="B170" s="883" t="s">
        <v>1507</v>
      </c>
      <c r="C170" s="883"/>
      <c r="D170" s="195">
        <f>K82</f>
        <v>46</v>
      </c>
      <c r="K170" s="183"/>
      <c r="L170" s="405"/>
    </row>
    <row r="171" spans="2:12" s="69" customFormat="1" hidden="1" x14ac:dyDescent="0.25">
      <c r="K171" s="183"/>
      <c r="L171" s="405"/>
    </row>
    <row r="172" spans="2:12" s="69" customFormat="1" ht="15" hidden="1" customHeight="1" x14ac:dyDescent="0.25">
      <c r="B172" s="880" t="s">
        <v>1506</v>
      </c>
      <c r="C172" s="880"/>
      <c r="D172" s="880"/>
      <c r="E172" s="117" t="s">
        <v>1503</v>
      </c>
      <c r="F172" s="114"/>
      <c r="G172" s="114"/>
      <c r="H172" s="114"/>
      <c r="I172" s="114"/>
      <c r="K172" s="183"/>
      <c r="L172" s="405"/>
    </row>
    <row r="173" spans="2:12" s="69" customFormat="1" ht="15" hidden="1" customHeight="1" x14ac:dyDescent="0.25">
      <c r="B173" s="880" t="s">
        <v>29</v>
      </c>
      <c r="C173" s="880"/>
      <c r="D173" s="196">
        <f>COUNTIF(E13:E77,"Yes")</f>
        <v>15</v>
      </c>
      <c r="E173" s="196">
        <f>D173*3</f>
        <v>45</v>
      </c>
      <c r="F173" s="114"/>
      <c r="G173" s="114"/>
      <c r="H173" s="114"/>
      <c r="I173" s="114"/>
      <c r="K173" s="183"/>
      <c r="L173" s="405"/>
    </row>
    <row r="174" spans="2:12" s="69" customFormat="1" ht="15" hidden="1" customHeight="1" x14ac:dyDescent="0.25">
      <c r="B174" s="880" t="s">
        <v>30</v>
      </c>
      <c r="C174" s="880"/>
      <c r="D174" s="197">
        <f>COUNTIF(E13:E77,"Partial")</f>
        <v>3</v>
      </c>
      <c r="E174" s="197">
        <f>D174*2</f>
        <v>6</v>
      </c>
      <c r="F174" s="114"/>
      <c r="G174" s="114"/>
      <c r="H174" s="114"/>
      <c r="I174" s="114"/>
      <c r="K174" s="183"/>
      <c r="L174" s="405"/>
    </row>
    <row r="175" spans="2:12" s="69" customFormat="1" ht="15" hidden="1" customHeight="1" x14ac:dyDescent="0.25">
      <c r="B175" s="880" t="s">
        <v>31</v>
      </c>
      <c r="C175" s="880"/>
      <c r="D175" s="197">
        <f>COUNTIF(E13:E77,"No")</f>
        <v>0</v>
      </c>
      <c r="E175" s="197">
        <f>D175*1</f>
        <v>0</v>
      </c>
      <c r="F175" s="114"/>
      <c r="G175" s="114"/>
      <c r="H175" s="114"/>
      <c r="I175" s="114"/>
      <c r="K175" s="183"/>
      <c r="L175" s="405"/>
    </row>
    <row r="176" spans="2:12" s="69" customFormat="1" hidden="1" x14ac:dyDescent="0.25">
      <c r="D176" s="198"/>
      <c r="E176" s="199">
        <f>D176*0</f>
        <v>0</v>
      </c>
      <c r="K176" s="183"/>
      <c r="L176" s="405"/>
    </row>
    <row r="177" spans="2:12" s="69" customFormat="1" ht="15.75" hidden="1" thickBot="1" x14ac:dyDescent="0.3">
      <c r="D177" s="350">
        <f>SUM(D173:D176)</f>
        <v>18</v>
      </c>
      <c r="E177" s="121">
        <f>SUM(E173:E176)</f>
        <v>51</v>
      </c>
      <c r="K177" s="183"/>
      <c r="L177" s="405"/>
    </row>
    <row r="178" spans="2:12" ht="15.75" hidden="1" thickTop="1" x14ac:dyDescent="0.25">
      <c r="B178" s="118" t="s">
        <v>4</v>
      </c>
      <c r="D178" s="114">
        <f>COUNTIF(E13:E77,"N/A")</f>
        <v>0</v>
      </c>
      <c r="K178" s="119"/>
      <c r="L178" s="400"/>
    </row>
    <row r="179" spans="2:12" ht="15.75" hidden="1" thickBot="1" x14ac:dyDescent="0.3">
      <c r="D179" s="356">
        <f>SUM(D177:D178)</f>
        <v>18</v>
      </c>
      <c r="K179" s="119"/>
      <c r="L179" s="400"/>
    </row>
    <row r="180" spans="2:12" s="1" customFormat="1" ht="71.25" hidden="1" customHeight="1" thickTop="1" x14ac:dyDescent="0.25">
      <c r="B180" s="873" t="s">
        <v>1958</v>
      </c>
      <c r="C180" s="873"/>
      <c r="D180" s="256">
        <f>SUMPRODUCT(($F13:$F141=2)*(ISBLANK($G13:$G141)))</f>
        <v>0</v>
      </c>
      <c r="K180" s="119"/>
      <c r="L180" s="406"/>
    </row>
    <row r="181" spans="2:12" x14ac:dyDescent="0.25">
      <c r="L181" s="400"/>
    </row>
    <row r="182" spans="2:12" x14ac:dyDescent="0.25">
      <c r="L182" s="400"/>
    </row>
    <row r="183" spans="2:12" x14ac:dyDescent="0.25">
      <c r="L183" s="400"/>
    </row>
    <row r="184" spans="2:12" x14ac:dyDescent="0.25">
      <c r="L184" s="400"/>
    </row>
    <row r="185" spans="2:12" x14ac:dyDescent="0.25">
      <c r="L185" s="400"/>
    </row>
    <row r="186" spans="2:12" x14ac:dyDescent="0.25">
      <c r="L186" s="400"/>
    </row>
    <row r="187" spans="2:12" x14ac:dyDescent="0.25">
      <c r="L187" s="400"/>
    </row>
    <row r="188" spans="2:12" x14ac:dyDescent="0.25">
      <c r="L188" s="400"/>
    </row>
    <row r="189" spans="2:12" x14ac:dyDescent="0.25">
      <c r="L189" s="400"/>
    </row>
    <row r="190" spans="2:12" x14ac:dyDescent="0.25">
      <c r="L190" s="400"/>
    </row>
    <row r="191" spans="2:12" x14ac:dyDescent="0.25">
      <c r="L191" s="400"/>
    </row>
    <row r="192" spans="2:12" x14ac:dyDescent="0.25">
      <c r="L192" s="400"/>
    </row>
    <row r="193" spans="12:12" x14ac:dyDescent="0.25">
      <c r="L193" s="400"/>
    </row>
    <row r="194" spans="12:12" x14ac:dyDescent="0.25">
      <c r="L194" s="400"/>
    </row>
    <row r="195" spans="12:12" x14ac:dyDescent="0.25">
      <c r="L195" s="400"/>
    </row>
    <row r="196" spans="12:12" x14ac:dyDescent="0.25">
      <c r="L196" s="400"/>
    </row>
    <row r="197" spans="12:12" x14ac:dyDescent="0.25">
      <c r="L197" s="400"/>
    </row>
    <row r="198" spans="12:12" x14ac:dyDescent="0.25">
      <c r="L198" s="400"/>
    </row>
    <row r="199" spans="12:12" x14ac:dyDescent="0.25">
      <c r="L199" s="400"/>
    </row>
    <row r="200" spans="12:12" x14ac:dyDescent="0.25">
      <c r="L200" s="400"/>
    </row>
    <row r="201" spans="12:12" x14ac:dyDescent="0.25">
      <c r="L201" s="400"/>
    </row>
    <row r="202" spans="12:12" x14ac:dyDescent="0.25">
      <c r="L202" s="400"/>
    </row>
    <row r="203" spans="12:12" x14ac:dyDescent="0.25">
      <c r="L203" s="400"/>
    </row>
    <row r="204" spans="12:12" x14ac:dyDescent="0.25">
      <c r="L204" s="400"/>
    </row>
    <row r="205" spans="12:12" x14ac:dyDescent="0.25">
      <c r="L205" s="400"/>
    </row>
    <row r="206" spans="12:12" x14ac:dyDescent="0.25">
      <c r="L206" s="400"/>
    </row>
    <row r="207" spans="12:12" x14ac:dyDescent="0.25">
      <c r="L207" s="400"/>
    </row>
    <row r="208" spans="12:12" x14ac:dyDescent="0.25">
      <c r="L208" s="400"/>
    </row>
    <row r="209" spans="12:12" x14ac:dyDescent="0.25">
      <c r="L209" s="400"/>
    </row>
    <row r="210" spans="12:12" x14ac:dyDescent="0.25">
      <c r="L210" s="400"/>
    </row>
    <row r="211" spans="12:12" x14ac:dyDescent="0.25">
      <c r="L211" s="400"/>
    </row>
    <row r="212" spans="12:12" x14ac:dyDescent="0.25">
      <c r="L212" s="400"/>
    </row>
    <row r="213" spans="12:12" x14ac:dyDescent="0.25">
      <c r="L213" s="400"/>
    </row>
    <row r="214" spans="12:12" x14ac:dyDescent="0.25">
      <c r="L214" s="400"/>
    </row>
    <row r="215" spans="12:12" x14ac:dyDescent="0.25">
      <c r="L215" s="400"/>
    </row>
    <row r="216" spans="12:12" x14ac:dyDescent="0.25">
      <c r="L216" s="400"/>
    </row>
    <row r="217" spans="12:12" x14ac:dyDescent="0.25">
      <c r="L217" s="400"/>
    </row>
    <row r="218" spans="12:12" x14ac:dyDescent="0.25">
      <c r="L218" s="400"/>
    </row>
    <row r="219" spans="12:12" x14ac:dyDescent="0.25">
      <c r="L219" s="400"/>
    </row>
    <row r="220" spans="12:12" x14ac:dyDescent="0.25">
      <c r="L220" s="400"/>
    </row>
    <row r="221" spans="12:12" x14ac:dyDescent="0.25">
      <c r="L221" s="400"/>
    </row>
    <row r="222" spans="12:12" x14ac:dyDescent="0.25">
      <c r="L222" s="400"/>
    </row>
    <row r="223" spans="12:12" x14ac:dyDescent="0.25">
      <c r="L223" s="400"/>
    </row>
    <row r="224" spans="12:12" x14ac:dyDescent="0.25">
      <c r="L224" s="400"/>
    </row>
    <row r="225" spans="12:12" x14ac:dyDescent="0.25">
      <c r="L225" s="400"/>
    </row>
    <row r="226" spans="12:12" x14ac:dyDescent="0.25">
      <c r="L226" s="400"/>
    </row>
    <row r="227" spans="12:12" x14ac:dyDescent="0.25">
      <c r="L227" s="400"/>
    </row>
    <row r="228" spans="12:12" x14ac:dyDescent="0.25">
      <c r="L228" s="400"/>
    </row>
    <row r="229" spans="12:12" x14ac:dyDescent="0.25">
      <c r="L229" s="400"/>
    </row>
    <row r="230" spans="12:12" x14ac:dyDescent="0.25">
      <c r="L230" s="400"/>
    </row>
    <row r="231" spans="12:12" x14ac:dyDescent="0.25">
      <c r="L231" s="400"/>
    </row>
    <row r="232" spans="12:12" x14ac:dyDescent="0.25">
      <c r="L232" s="400"/>
    </row>
    <row r="233" spans="12:12" x14ac:dyDescent="0.25">
      <c r="L233" s="400"/>
    </row>
    <row r="234" spans="12:12" x14ac:dyDescent="0.25">
      <c r="L234" s="400"/>
    </row>
    <row r="235" spans="12:12" x14ac:dyDescent="0.25">
      <c r="L235" s="400"/>
    </row>
    <row r="236" spans="12:12" x14ac:dyDescent="0.25">
      <c r="L236" s="400"/>
    </row>
    <row r="237" spans="12:12" x14ac:dyDescent="0.25">
      <c r="L237" s="400"/>
    </row>
    <row r="238" spans="12:12" x14ac:dyDescent="0.25">
      <c r="L238" s="400"/>
    </row>
    <row r="239" spans="12:12" x14ac:dyDescent="0.25">
      <c r="L239" s="400"/>
    </row>
  </sheetData>
  <sheetProtection password="CCDD" sheet="1" objects="1" scenarios="1" selectLockedCells="1"/>
  <mergeCells count="23">
    <mergeCell ref="M10:O10"/>
    <mergeCell ref="B180:C180"/>
    <mergeCell ref="B175:C175"/>
    <mergeCell ref="B169:C169"/>
    <mergeCell ref="B170:C170"/>
    <mergeCell ref="B172:D172"/>
    <mergeCell ref="B173:C173"/>
    <mergeCell ref="B174:C174"/>
    <mergeCell ref="B165:C165"/>
    <mergeCell ref="B167:C167"/>
    <mergeCell ref="B8:C9"/>
    <mergeCell ref="D8:D9"/>
    <mergeCell ref="F8:G9"/>
    <mergeCell ref="C83:I83"/>
    <mergeCell ref="H8:H9"/>
    <mergeCell ref="B78:I78"/>
    <mergeCell ref="B79:I79"/>
    <mergeCell ref="B80:I80"/>
    <mergeCell ref="B2:I2"/>
    <mergeCell ref="B3:I3"/>
    <mergeCell ref="D5:D6"/>
    <mergeCell ref="G5:G6"/>
    <mergeCell ref="I5:I6"/>
  </mergeCells>
  <conditionalFormatting sqref="E13:E67 E69:E75 E77">
    <cfRule type="cellIs" dxfId="1705" priority="644" stopIfTrue="1" operator="equal">
      <formula>"Yes"</formula>
    </cfRule>
    <cfRule type="expression" dxfId="1704" priority="645" stopIfTrue="1">
      <formula>NOT(ISERROR(SEARCH("n/a",E13)))</formula>
    </cfRule>
    <cfRule type="expression" dxfId="1703" priority="646" stopIfTrue="1">
      <formula>NOT(ISERROR(SEARCH("partial",E13)))</formula>
    </cfRule>
  </conditionalFormatting>
  <conditionalFormatting sqref="F22:G39 F45:G48 F50:G54 F13:F21 F66:G67 F40:F44 F49 F55:F65 F69:G75 F77:G77">
    <cfRule type="cellIs" dxfId="1702" priority="641" stopIfTrue="1" operator="equal">
      <formula>3</formula>
    </cfRule>
    <cfRule type="cellIs" dxfId="1701" priority="642" stopIfTrue="1" operator="equal">
      <formula>2</formula>
    </cfRule>
    <cfRule type="cellIs" dxfId="1700" priority="643" stopIfTrue="1" operator="equal">
      <formula>1</formula>
    </cfRule>
  </conditionalFormatting>
  <conditionalFormatting sqref="E13:E67 E69:E75 E77">
    <cfRule type="cellIs" dxfId="1699" priority="638" stopIfTrue="1" operator="equal">
      <formula>"Yes"</formula>
    </cfRule>
    <cfRule type="cellIs" dxfId="1698" priority="639" stopIfTrue="1" operator="equal">
      <formula>"PARTIAL"</formula>
    </cfRule>
    <cfRule type="cellIs" dxfId="1697" priority="640" stopIfTrue="1" operator="equal">
      <formula>"NO"</formula>
    </cfRule>
  </conditionalFormatting>
  <conditionalFormatting sqref="E22:E39 E45:E48 E50:E54 E66:E67 E69:E75 E77">
    <cfRule type="containsText" dxfId="1696" priority="634" operator="containsText" text="No">
      <formula>NOT(ISERROR(SEARCH("No",E22)))</formula>
    </cfRule>
    <cfRule type="cellIs" dxfId="1695" priority="635" stopIfTrue="1" operator="equal">
      <formula>"Yes"</formula>
    </cfRule>
    <cfRule type="expression" dxfId="1694" priority="636" stopIfTrue="1">
      <formula>NOT(ISERROR(SEARCH("n/a",E22)))</formula>
    </cfRule>
    <cfRule type="expression" dxfId="1693" priority="637" stopIfTrue="1">
      <formula>NOT(ISERROR(SEARCH("partial",E22)))</formula>
    </cfRule>
  </conditionalFormatting>
  <conditionalFormatting sqref="E22:E39 E45:E48 E50:E54 E66:E67 E69:E75 E77">
    <cfRule type="containsText" dxfId="1692" priority="633" operator="containsText" text="No">
      <formula>NOT(ISERROR(SEARCH("No",E22)))</formula>
    </cfRule>
  </conditionalFormatting>
  <conditionalFormatting sqref="E22:E39 E45:E48 E50:E54 E66:E67 E69:E75 E77">
    <cfRule type="containsText" dxfId="1691" priority="631" operator="containsText" text="No">
      <formula>NOT(ISERROR(SEARCH("No",E22)))</formula>
    </cfRule>
    <cfRule type="containsText" dxfId="1690" priority="632" operator="containsText" text="No">
      <formula>NOT(ISERROR(SEARCH("No",E22)))</formula>
    </cfRule>
  </conditionalFormatting>
  <conditionalFormatting sqref="F22:G39 F45:G48 F50:G54 F13:F21 F66:G67 F40:F44 F49 F55:F67 F69:G75 F77:G77">
    <cfRule type="cellIs" dxfId="1689" priority="630" operator="equal">
      <formula>1</formula>
    </cfRule>
  </conditionalFormatting>
  <conditionalFormatting sqref="E22:E39 E45:E48 E50:E54 E66:E67 E69:E75 E77">
    <cfRule type="containsText" dxfId="1688" priority="626" operator="containsText" text="No">
      <formula>NOT(ISERROR(SEARCH("No",E22)))</formula>
    </cfRule>
    <cfRule type="cellIs" dxfId="1687" priority="627" stopIfTrue="1" operator="equal">
      <formula>"Yes"</formula>
    </cfRule>
    <cfRule type="expression" dxfId="1686" priority="628" stopIfTrue="1">
      <formula>NOT(ISERROR(SEARCH("n/a",E22)))</formula>
    </cfRule>
    <cfRule type="expression" dxfId="1685" priority="629" stopIfTrue="1">
      <formula>NOT(ISERROR(SEARCH("partial",E22)))</formula>
    </cfRule>
  </conditionalFormatting>
  <conditionalFormatting sqref="F22:F39 F45:F48 F50:F54 F66:F67 F69:F75 F77">
    <cfRule type="cellIs" dxfId="1684" priority="622" operator="equal">
      <formula>1</formula>
    </cfRule>
    <cfRule type="cellIs" dxfId="1683" priority="623" stopIfTrue="1" operator="equal">
      <formula>3</formula>
    </cfRule>
    <cfRule type="cellIs" dxfId="1682" priority="624" stopIfTrue="1" operator="equal">
      <formula>2</formula>
    </cfRule>
    <cfRule type="cellIs" dxfId="1681" priority="625" stopIfTrue="1" operator="equal">
      <formula>1</formula>
    </cfRule>
  </conditionalFormatting>
  <conditionalFormatting sqref="E13:E67 E69:E75 E77">
    <cfRule type="containsText" dxfId="1680" priority="618" operator="containsText" text="N/A">
      <formula>NOT(ISERROR(SEARCH("N/A",E13)))</formula>
    </cfRule>
    <cfRule type="containsText" dxfId="1679" priority="619" operator="containsText" text="No">
      <formula>NOT(ISERROR(SEARCH("No",E13)))</formula>
    </cfRule>
    <cfRule type="containsText" dxfId="1678" priority="620" operator="containsText" text="Partial">
      <formula>NOT(ISERROR(SEARCH("Partial",E13)))</formula>
    </cfRule>
    <cfRule type="containsText" dxfId="1677" priority="621" operator="containsText" text="Yes">
      <formula>NOT(ISERROR(SEARCH("Yes",E13)))</formula>
    </cfRule>
  </conditionalFormatting>
  <conditionalFormatting sqref="F13:F67 F69:F75 F77">
    <cfRule type="cellIs" dxfId="1676" priority="605" operator="equal">
      <formula>1</formula>
    </cfRule>
    <cfRule type="cellIs" dxfId="1675" priority="606" operator="equal">
      <formula>1</formula>
    </cfRule>
    <cfRule type="containsText" dxfId="1674" priority="607" operator="containsText" text="N/A">
      <formula>NOT(ISERROR(SEARCH("N/A",F13)))</formula>
    </cfRule>
    <cfRule type="cellIs" dxfId="1673" priority="608" operator="equal">
      <formula>1</formula>
    </cfRule>
    <cfRule type="cellIs" dxfId="1672" priority="609" operator="equal">
      <formula>1</formula>
    </cfRule>
    <cfRule type="cellIs" dxfId="1671" priority="610" operator="equal">
      <formula>2</formula>
    </cfRule>
    <cfRule type="cellIs" dxfId="1670" priority="611" operator="equal">
      <formula>2</formula>
    </cfRule>
    <cfRule type="cellIs" dxfId="1669" priority="612" operator="equal">
      <formula>2</formula>
    </cfRule>
    <cfRule type="cellIs" dxfId="1668" priority="613" operator="equal">
      <formula>3</formula>
    </cfRule>
    <cfRule type="containsBlanks" dxfId="1667" priority="614">
      <formula>LEN(TRIM(F13))=0</formula>
    </cfRule>
    <cfRule type="cellIs" dxfId="1666" priority="615" stopIfTrue="1" operator="equal">
      <formula>3</formula>
    </cfRule>
    <cfRule type="cellIs" dxfId="1665" priority="616" stopIfTrue="1" operator="equal">
      <formula>2</formula>
    </cfRule>
    <cfRule type="cellIs" dxfId="1664" priority="617" stopIfTrue="1" operator="equal">
      <formula>1</formula>
    </cfRule>
  </conditionalFormatting>
  <conditionalFormatting sqref="E13:E67 E69:E75 E77">
    <cfRule type="containsText" dxfId="1663" priority="602" operator="containsText" text="N/A">
      <formula>NOT(ISERROR(SEARCH("N/A",E13)))</formula>
    </cfRule>
    <cfRule type="containsBlanks" dxfId="1662" priority="603">
      <formula>LEN(TRIM(E13))=0</formula>
    </cfRule>
    <cfRule type="containsText" dxfId="1661" priority="604" operator="containsText" text="&quot; &quot;">
      <formula>NOT(ISERROR(SEARCH(""" """,E13)))</formula>
    </cfRule>
  </conditionalFormatting>
  <conditionalFormatting sqref="F22:F39 F45:F48 F50:F54 F66:F67 F69:F75 F77">
    <cfRule type="containsText" dxfId="1660" priority="587" operator="containsText" text="N/A">
      <formula>NOT(ISERROR(SEARCH("N/A",F22)))</formula>
    </cfRule>
    <cfRule type="cellIs" dxfId="1659" priority="588" operator="equal">
      <formula>1</formula>
    </cfRule>
    <cfRule type="cellIs" dxfId="1658" priority="589" operator="equal">
      <formula>1</formula>
    </cfRule>
    <cfRule type="cellIs" dxfId="1657" priority="590" operator="equal">
      <formula>2</formula>
    </cfRule>
    <cfRule type="cellIs" dxfId="1656" priority="591" operator="equal">
      <formula>2</formula>
    </cfRule>
    <cfRule type="cellIs" dxfId="1655" priority="592" operator="equal">
      <formula>2</formula>
    </cfRule>
    <cfRule type="cellIs" dxfId="1654" priority="593" operator="equal">
      <formula>3</formula>
    </cfRule>
    <cfRule type="containsBlanks" dxfId="1653" priority="594">
      <formula>LEN(TRIM(F22))=0</formula>
    </cfRule>
    <cfRule type="cellIs" dxfId="1652" priority="595" stopIfTrue="1" operator="equal">
      <formula>3</formula>
    </cfRule>
    <cfRule type="cellIs" dxfId="1651" priority="596" stopIfTrue="1" operator="equal">
      <formula>2</formula>
    </cfRule>
    <cfRule type="cellIs" dxfId="1650" priority="597" stopIfTrue="1" operator="equal">
      <formula>1</formula>
    </cfRule>
  </conditionalFormatting>
  <conditionalFormatting sqref="G45:G48 G50:G54 G13:G39 G69:G75 G77">
    <cfRule type="expression" dxfId="1649" priority="582">
      <formula>(ISBLANK($G13))*($F13=2)</formula>
    </cfRule>
  </conditionalFormatting>
  <conditionalFormatting sqref="G66:G67">
    <cfRule type="expression" dxfId="1648" priority="517">
      <formula>(ISBLANK($G66))*($F66=2)</formula>
    </cfRule>
  </conditionalFormatting>
  <conditionalFormatting sqref="E13:F21">
    <cfRule type="expression" priority="421">
      <formula>(ISBLANK($G13))*($F13=2)</formula>
    </cfRule>
  </conditionalFormatting>
  <conditionalFormatting sqref="E40:F44">
    <cfRule type="expression" priority="389">
      <formula>(ISBLANK($G40))*($F40=2)</formula>
    </cfRule>
  </conditionalFormatting>
  <conditionalFormatting sqref="G40:G44">
    <cfRule type="expression" dxfId="1647" priority="388">
      <formula>(ISBLANK($G40))*($F40=2)</formula>
    </cfRule>
  </conditionalFormatting>
  <conditionalFormatting sqref="E49:F49">
    <cfRule type="expression" priority="357">
      <formula>(ISBLANK($G49))*($F49=2)</formula>
    </cfRule>
  </conditionalFormatting>
  <conditionalFormatting sqref="G49">
    <cfRule type="expression" dxfId="1646" priority="356">
      <formula>(ISBLANK($G49))*($F49=2)</formula>
    </cfRule>
  </conditionalFormatting>
  <conditionalFormatting sqref="E55:F57">
    <cfRule type="expression" priority="325">
      <formula>(ISBLANK($G55))*($F55=2)</formula>
    </cfRule>
  </conditionalFormatting>
  <conditionalFormatting sqref="G55:G57">
    <cfRule type="expression" dxfId="1645" priority="324">
      <formula>(ISBLANK($G55))*($F55=2)</formula>
    </cfRule>
  </conditionalFormatting>
  <conditionalFormatting sqref="E58:F65">
    <cfRule type="expression" priority="293">
      <formula>(ISBLANK($G58))*($F58=2)</formula>
    </cfRule>
  </conditionalFormatting>
  <conditionalFormatting sqref="G58:G65">
    <cfRule type="expression" dxfId="1644" priority="292">
      <formula>(ISBLANK($G58))*($F58=2)</formula>
    </cfRule>
  </conditionalFormatting>
  <conditionalFormatting sqref="E76">
    <cfRule type="cellIs" dxfId="1643" priority="55" stopIfTrue="1" operator="equal">
      <formula>"Yes"</formula>
    </cfRule>
    <cfRule type="expression" dxfId="1642" priority="56" stopIfTrue="1">
      <formula>NOT(ISERROR(SEARCH("n/a",E76)))</formula>
    </cfRule>
    <cfRule type="expression" dxfId="1641" priority="57" stopIfTrue="1">
      <formula>NOT(ISERROR(SEARCH("partial",E76)))</formula>
    </cfRule>
  </conditionalFormatting>
  <conditionalFormatting sqref="F76:G76">
    <cfRule type="cellIs" dxfId="1640" priority="52" stopIfTrue="1" operator="equal">
      <formula>3</formula>
    </cfRule>
    <cfRule type="cellIs" dxfId="1639" priority="53" stopIfTrue="1" operator="equal">
      <formula>2</formula>
    </cfRule>
    <cfRule type="cellIs" dxfId="1638" priority="54" stopIfTrue="1" operator="equal">
      <formula>1</formula>
    </cfRule>
  </conditionalFormatting>
  <conditionalFormatting sqref="E76">
    <cfRule type="cellIs" dxfId="1637" priority="49" stopIfTrue="1" operator="equal">
      <formula>"Yes"</formula>
    </cfRule>
    <cfRule type="cellIs" dxfId="1636" priority="50" stopIfTrue="1" operator="equal">
      <formula>"PARTIAL"</formula>
    </cfRule>
    <cfRule type="cellIs" dxfId="1635" priority="51" stopIfTrue="1" operator="equal">
      <formula>"NO"</formula>
    </cfRule>
  </conditionalFormatting>
  <conditionalFormatting sqref="E76">
    <cfRule type="containsText" dxfId="1634" priority="45" operator="containsText" text="No">
      <formula>NOT(ISERROR(SEARCH("No",E76)))</formula>
    </cfRule>
    <cfRule type="cellIs" dxfId="1633" priority="46" stopIfTrue="1" operator="equal">
      <formula>"Yes"</formula>
    </cfRule>
    <cfRule type="expression" dxfId="1632" priority="47" stopIfTrue="1">
      <formula>NOT(ISERROR(SEARCH("n/a",E76)))</formula>
    </cfRule>
    <cfRule type="expression" dxfId="1631" priority="48" stopIfTrue="1">
      <formula>NOT(ISERROR(SEARCH("partial",E76)))</formula>
    </cfRule>
  </conditionalFormatting>
  <conditionalFormatting sqref="E76">
    <cfRule type="containsText" dxfId="1630" priority="44" operator="containsText" text="No">
      <formula>NOT(ISERROR(SEARCH("No",E76)))</formula>
    </cfRule>
  </conditionalFormatting>
  <conditionalFormatting sqref="E76">
    <cfRule type="containsText" dxfId="1629" priority="42" operator="containsText" text="No">
      <formula>NOT(ISERROR(SEARCH("No",E76)))</formula>
    </cfRule>
    <cfRule type="containsText" dxfId="1628" priority="43" operator="containsText" text="No">
      <formula>NOT(ISERROR(SEARCH("No",E76)))</formula>
    </cfRule>
  </conditionalFormatting>
  <conditionalFormatting sqref="F76:G76">
    <cfRule type="cellIs" dxfId="1627" priority="41" operator="equal">
      <formula>1</formula>
    </cfRule>
  </conditionalFormatting>
  <conditionalFormatting sqref="E76">
    <cfRule type="containsText" dxfId="1626" priority="37" operator="containsText" text="No">
      <formula>NOT(ISERROR(SEARCH("No",E76)))</formula>
    </cfRule>
    <cfRule type="cellIs" dxfId="1625" priority="38" stopIfTrue="1" operator="equal">
      <formula>"Yes"</formula>
    </cfRule>
    <cfRule type="expression" dxfId="1624" priority="39" stopIfTrue="1">
      <formula>NOT(ISERROR(SEARCH("n/a",E76)))</formula>
    </cfRule>
    <cfRule type="expression" dxfId="1623" priority="40" stopIfTrue="1">
      <formula>NOT(ISERROR(SEARCH("partial",E76)))</formula>
    </cfRule>
  </conditionalFormatting>
  <conditionalFormatting sqref="F76">
    <cfRule type="cellIs" dxfId="1622" priority="33" operator="equal">
      <formula>1</formula>
    </cfRule>
    <cfRule type="cellIs" dxfId="1621" priority="34" stopIfTrue="1" operator="equal">
      <formula>3</formula>
    </cfRule>
    <cfRule type="cellIs" dxfId="1620" priority="35" stopIfTrue="1" operator="equal">
      <formula>2</formula>
    </cfRule>
    <cfRule type="cellIs" dxfId="1619" priority="36" stopIfTrue="1" operator="equal">
      <formula>1</formula>
    </cfRule>
  </conditionalFormatting>
  <conditionalFormatting sqref="E76">
    <cfRule type="containsText" dxfId="1618" priority="29" operator="containsText" text="N/A">
      <formula>NOT(ISERROR(SEARCH("N/A",E76)))</formula>
    </cfRule>
    <cfRule type="containsText" dxfId="1617" priority="30" operator="containsText" text="No">
      <formula>NOT(ISERROR(SEARCH("No",E76)))</formula>
    </cfRule>
    <cfRule type="containsText" dxfId="1616" priority="31" operator="containsText" text="Partial">
      <formula>NOT(ISERROR(SEARCH("Partial",E76)))</formula>
    </cfRule>
    <cfRule type="containsText" dxfId="1615" priority="32" operator="containsText" text="Yes">
      <formula>NOT(ISERROR(SEARCH("Yes",E76)))</formula>
    </cfRule>
  </conditionalFormatting>
  <conditionalFormatting sqref="F76">
    <cfRule type="cellIs" dxfId="1614" priority="16" operator="equal">
      <formula>1</formula>
    </cfRule>
    <cfRule type="cellIs" dxfId="1613" priority="17" operator="equal">
      <formula>1</formula>
    </cfRule>
    <cfRule type="containsText" dxfId="1612" priority="18" operator="containsText" text="N/A">
      <formula>NOT(ISERROR(SEARCH("N/A",F76)))</formula>
    </cfRule>
    <cfRule type="cellIs" dxfId="1611" priority="19" operator="equal">
      <formula>1</formula>
    </cfRule>
    <cfRule type="cellIs" dxfId="1610" priority="20" operator="equal">
      <formula>1</formula>
    </cfRule>
    <cfRule type="cellIs" dxfId="1609" priority="21" operator="equal">
      <formula>2</formula>
    </cfRule>
    <cfRule type="cellIs" dxfId="1608" priority="22" operator="equal">
      <formula>2</formula>
    </cfRule>
    <cfRule type="cellIs" dxfId="1607" priority="23" operator="equal">
      <formula>2</formula>
    </cfRule>
    <cfRule type="cellIs" dxfId="1606" priority="24" operator="equal">
      <formula>3</formula>
    </cfRule>
    <cfRule type="containsBlanks" dxfId="1605" priority="25">
      <formula>LEN(TRIM(F76))=0</formula>
    </cfRule>
    <cfRule type="cellIs" dxfId="1604" priority="26" stopIfTrue="1" operator="equal">
      <formula>3</formula>
    </cfRule>
    <cfRule type="cellIs" dxfId="1603" priority="27" stopIfTrue="1" operator="equal">
      <formula>2</formula>
    </cfRule>
    <cfRule type="cellIs" dxfId="1602" priority="28" stopIfTrue="1" operator="equal">
      <formula>1</formula>
    </cfRule>
  </conditionalFormatting>
  <conditionalFormatting sqref="E76">
    <cfRule type="containsText" dxfId="1601" priority="13" operator="containsText" text="N/A">
      <formula>NOT(ISERROR(SEARCH("N/A",E76)))</formula>
    </cfRule>
    <cfRule type="containsBlanks" dxfId="1600" priority="14">
      <formula>LEN(TRIM(E76))=0</formula>
    </cfRule>
    <cfRule type="containsText" dxfId="1599" priority="15" operator="containsText" text="&quot; &quot;">
      <formula>NOT(ISERROR(SEARCH(""" """,E76)))</formula>
    </cfRule>
  </conditionalFormatting>
  <conditionalFormatting sqref="F76">
    <cfRule type="containsText" dxfId="1598" priority="2" operator="containsText" text="N/A">
      <formula>NOT(ISERROR(SEARCH("N/A",F76)))</formula>
    </cfRule>
    <cfRule type="cellIs" dxfId="1597" priority="3" operator="equal">
      <formula>1</formula>
    </cfRule>
    <cfRule type="cellIs" dxfId="1596" priority="4" operator="equal">
      <formula>1</formula>
    </cfRule>
    <cfRule type="cellIs" dxfId="1595" priority="5" operator="equal">
      <formula>2</formula>
    </cfRule>
    <cfRule type="cellIs" dxfId="1594" priority="6" operator="equal">
      <formula>2</formula>
    </cfRule>
    <cfRule type="cellIs" dxfId="1593" priority="7" operator="equal">
      <formula>2</formula>
    </cfRule>
    <cfRule type="cellIs" dxfId="1592" priority="8" operator="equal">
      <formula>3</formula>
    </cfRule>
    <cfRule type="containsBlanks" dxfId="1591" priority="9">
      <formula>LEN(TRIM(F76))=0</formula>
    </cfRule>
    <cfRule type="cellIs" dxfId="1590" priority="10" stopIfTrue="1" operator="equal">
      <formula>3</formula>
    </cfRule>
    <cfRule type="cellIs" dxfId="1589" priority="11" stopIfTrue="1" operator="equal">
      <formula>2</formula>
    </cfRule>
    <cfRule type="cellIs" dxfId="1588" priority="12" stopIfTrue="1" operator="equal">
      <formula>1</formula>
    </cfRule>
  </conditionalFormatting>
  <conditionalFormatting sqref="G76">
    <cfRule type="expression" dxfId="1587" priority="1">
      <formula>(ISBLANK($G76))*($F76=2)</formula>
    </cfRule>
  </conditionalFormatting>
  <dataValidations xWindow="503" yWindow="665" count="2">
    <dataValidation type="list" allowBlank="1" showInputMessage="1" showErrorMessage="1" promptTitle="Select from the list" prompt="Please elaborate if 'PARTIAL'." sqref="E50:E54 E66:E67 E45:E48 E22:E39 E69:E76">
      <formula1>Response</formula1>
    </dataValidation>
    <dataValidation type="list" allowBlank="1" showInputMessage="1" showErrorMessage="1" promptTitle="Select from the list" prompt="Please elaborate if 'PARTIAL'." sqref="E40:E44 E13:E21 E55:E65 E49 E77">
      <formula1>ExNA</formula1>
    </dataValidation>
  </dataValidations>
  <pageMargins left="0.23622047244094491" right="0.23622047244094491" top="0.74803149606299213" bottom="0.74803149606299213" header="0.31496062992125984" footer="0.31496062992125984"/>
  <pageSetup paperSize="9" scale="61"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235"/>
  <sheetViews>
    <sheetView topLeftCell="A3" zoomScale="80" zoomScaleNormal="80" workbookViewId="0">
      <pane xSplit="4" ySplit="9" topLeftCell="E13" activePane="bottomRight" state="frozen"/>
      <selection activeCell="A3" sqref="A3"/>
      <selection pane="topRight" activeCell="E3" sqref="E3"/>
      <selection pane="bottomLeft" activeCell="A12" sqref="A12"/>
      <selection pane="bottomRight" activeCell="G13" sqref="G13"/>
    </sheetView>
  </sheetViews>
  <sheetFormatPr defaultRowHeight="15" x14ac:dyDescent="0.25"/>
  <cols>
    <col min="1" max="1" width="3.7109375" style="25" customWidth="1"/>
    <col min="2" max="2" width="5.28515625" style="228" customWidth="1"/>
    <col min="3" max="3" width="15.28515625" style="25" customWidth="1"/>
    <col min="4" max="4" width="35.7109375" style="25" customWidth="1"/>
    <col min="5" max="5" width="11.85546875" style="25" customWidth="1"/>
    <col min="6" max="6" width="10.7109375" style="25" customWidth="1"/>
    <col min="7" max="7" width="25.140625" style="25" customWidth="1"/>
    <col min="8" max="8" width="23.42578125" style="25" customWidth="1"/>
    <col min="9" max="9" width="34.5703125" style="25" customWidth="1"/>
    <col min="10" max="10" width="3.7109375" style="25" customWidth="1"/>
    <col min="11" max="11" width="9.140625" style="19" hidden="1" customWidth="1"/>
    <col min="12" max="12" width="4.85546875" style="25" customWidth="1"/>
    <col min="13" max="13" width="16.7109375" style="25" customWidth="1"/>
    <col min="14" max="14" width="14" style="25" customWidth="1"/>
    <col min="15" max="15" width="29" style="25" customWidth="1"/>
    <col min="16" max="16384" width="9.140625" style="25"/>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90"/>
      <c r="B3" s="888" t="s">
        <v>1857</v>
      </c>
      <c r="C3" s="889"/>
      <c r="D3" s="889"/>
      <c r="E3" s="889"/>
      <c r="F3" s="889"/>
      <c r="G3" s="889"/>
      <c r="H3" s="889"/>
      <c r="I3" s="890"/>
      <c r="J3" s="93"/>
      <c r="L3" s="392"/>
    </row>
    <row r="4" spans="1:15" s="69" customFormat="1" ht="19.5" thickBot="1" x14ac:dyDescent="0.35">
      <c r="A4" s="90"/>
      <c r="B4" s="91"/>
      <c r="C4" s="91"/>
      <c r="D4" s="91"/>
      <c r="E4" s="92"/>
      <c r="F4" s="91"/>
      <c r="G4" s="91"/>
      <c r="H4" s="91"/>
      <c r="I4" s="91"/>
      <c r="J4" s="93"/>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L5" s="3"/>
    </row>
    <row r="6" spans="1:15" s="69" customFormat="1" ht="19.5" thickBot="1" x14ac:dyDescent="0.35">
      <c r="A6" s="90"/>
      <c r="B6" s="102"/>
      <c r="C6" s="103"/>
      <c r="D6" s="891"/>
      <c r="E6" s="104"/>
      <c r="F6" s="105"/>
      <c r="G6" s="893"/>
      <c r="H6" s="107"/>
      <c r="I6" s="895"/>
      <c r="J6" s="93"/>
      <c r="L6" s="3"/>
    </row>
    <row r="7" spans="1:15" s="69" customFormat="1" ht="15.75" thickBot="1" x14ac:dyDescent="0.3">
      <c r="A7" s="90"/>
      <c r="B7" s="91"/>
      <c r="C7" s="91"/>
      <c r="D7" s="91"/>
      <c r="E7" s="91"/>
      <c r="F7" s="91"/>
      <c r="G7" s="91"/>
      <c r="H7" s="91"/>
      <c r="I7" s="91"/>
      <c r="J7" s="93"/>
      <c r="K7" s="119"/>
    </row>
    <row r="8" spans="1:15" s="69" customFormat="1" x14ac:dyDescent="0.25">
      <c r="A8" s="90"/>
      <c r="B8" s="874"/>
      <c r="C8" s="875"/>
      <c r="D8" s="878">
        <f>D139</f>
        <v>2.8297872340425534</v>
      </c>
      <c r="E8" s="91"/>
      <c r="F8" s="874"/>
      <c r="G8" s="875"/>
      <c r="H8" s="879">
        <f>D142</f>
        <v>0</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31.5"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ht="23.1" customHeight="1" x14ac:dyDescent="0.25">
      <c r="A12" s="170"/>
      <c r="B12" s="457" t="s">
        <v>1721</v>
      </c>
      <c r="C12" s="458"/>
      <c r="D12" s="458"/>
      <c r="E12" s="458"/>
      <c r="F12" s="458"/>
      <c r="G12" s="458"/>
      <c r="H12" s="458"/>
      <c r="I12" s="459"/>
      <c r="J12" s="233"/>
    </row>
    <row r="13" spans="1:15" ht="95.25" customHeight="1" x14ac:dyDescent="0.25">
      <c r="A13" s="170"/>
      <c r="B13" s="229">
        <v>1</v>
      </c>
      <c r="C13" s="26" t="s">
        <v>1713</v>
      </c>
      <c r="D13" s="41" t="s">
        <v>1155</v>
      </c>
      <c r="E13" s="112" t="s">
        <v>29</v>
      </c>
      <c r="F13" s="762">
        <f t="shared" ref="F13:F19" si="0">IF(E13="yes",3,IF(E13="Partial",2,IF(E13="No",1,IF(E13="N/A","",IF(E13="","")))))</f>
        <v>3</v>
      </c>
      <c r="G13" s="89"/>
      <c r="H13" s="26" t="s">
        <v>3218</v>
      </c>
      <c r="I13" s="41" t="s">
        <v>1153</v>
      </c>
      <c r="J13" s="233"/>
      <c r="K13" s="119">
        <f t="shared" ref="K13:K39" si="1">IF(E13="",1,0)</f>
        <v>0</v>
      </c>
      <c r="L13" s="410"/>
      <c r="M13" s="502"/>
      <c r="N13" s="502"/>
      <c r="O13" s="502"/>
    </row>
    <row r="14" spans="1:15" ht="75" x14ac:dyDescent="0.25">
      <c r="A14" s="170"/>
      <c r="B14" s="229">
        <v>2</v>
      </c>
      <c r="C14" s="26" t="s">
        <v>1714</v>
      </c>
      <c r="D14" s="38" t="s">
        <v>4951</v>
      </c>
      <c r="E14" s="112" t="s">
        <v>29</v>
      </c>
      <c r="F14" s="763">
        <f t="shared" si="0"/>
        <v>3</v>
      </c>
      <c r="G14" s="89"/>
      <c r="H14" s="41" t="s">
        <v>1156</v>
      </c>
      <c r="I14" s="26" t="s">
        <v>1722</v>
      </c>
      <c r="J14" s="233"/>
      <c r="K14" s="119">
        <f t="shared" si="1"/>
        <v>0</v>
      </c>
      <c r="L14" s="410"/>
      <c r="M14" s="502"/>
      <c r="N14" s="502"/>
      <c r="O14" s="502"/>
    </row>
    <row r="15" spans="1:15" ht="90" x14ac:dyDescent="0.25">
      <c r="A15" s="170"/>
      <c r="B15" s="229">
        <v>3</v>
      </c>
      <c r="C15" s="26"/>
      <c r="D15" s="38" t="s">
        <v>4950</v>
      </c>
      <c r="E15" s="112" t="s">
        <v>29</v>
      </c>
      <c r="F15" s="763">
        <f t="shared" ref="F15" si="2">IF(E15="yes",3,IF(E15="Partial",2,IF(E15="No",1,IF(E15="N/A","",IF(E15="","")))))</f>
        <v>3</v>
      </c>
      <c r="G15" s="89"/>
      <c r="H15" s="41" t="s">
        <v>4813</v>
      </c>
      <c r="I15" s="41" t="s">
        <v>4811</v>
      </c>
      <c r="J15" s="233"/>
      <c r="K15" s="119">
        <f t="shared" si="1"/>
        <v>0</v>
      </c>
      <c r="L15" s="410"/>
      <c r="M15" s="502"/>
      <c r="N15" s="502"/>
      <c r="O15" s="502"/>
    </row>
    <row r="16" spans="1:15" ht="60" x14ac:dyDescent="0.25">
      <c r="A16" s="170"/>
      <c r="B16" s="229">
        <v>4</v>
      </c>
      <c r="C16" s="26"/>
      <c r="D16" s="26" t="s">
        <v>3219</v>
      </c>
      <c r="E16" s="112" t="s">
        <v>30</v>
      </c>
      <c r="F16" s="762">
        <f t="shared" ref="F16" si="3">IF(E16="yes",3,IF(E16="Partial",2,IF(E16="No",1,IF(E16="N/A","",IF(E16="","")))))</f>
        <v>2</v>
      </c>
      <c r="G16" s="89" t="s">
        <v>5177</v>
      </c>
      <c r="H16" s="38" t="s">
        <v>4812</v>
      </c>
      <c r="I16" s="41" t="s">
        <v>1157</v>
      </c>
      <c r="J16" s="233"/>
      <c r="K16" s="119">
        <f t="shared" si="1"/>
        <v>0</v>
      </c>
      <c r="L16" s="410"/>
      <c r="M16" s="502"/>
      <c r="N16" s="502"/>
      <c r="O16" s="502"/>
    </row>
    <row r="17" spans="1:15" ht="72" customHeight="1" x14ac:dyDescent="0.25">
      <c r="A17" s="170"/>
      <c r="B17" s="229">
        <v>5</v>
      </c>
      <c r="C17" s="41"/>
      <c r="D17" s="50" t="s">
        <v>3665</v>
      </c>
      <c r="E17" s="112" t="s">
        <v>30</v>
      </c>
      <c r="F17" s="762">
        <f t="shared" si="0"/>
        <v>2</v>
      </c>
      <c r="G17" s="89" t="s">
        <v>5178</v>
      </c>
      <c r="H17" s="50" t="s">
        <v>1158</v>
      </c>
      <c r="I17" s="41" t="s">
        <v>1154</v>
      </c>
      <c r="J17" s="233"/>
      <c r="K17" s="119">
        <f t="shared" si="1"/>
        <v>0</v>
      </c>
      <c r="L17" s="410"/>
      <c r="M17" s="502"/>
      <c r="N17" s="502"/>
      <c r="O17" s="502"/>
    </row>
    <row r="18" spans="1:15" ht="135" x14ac:dyDescent="0.25">
      <c r="A18" s="170"/>
      <c r="B18" s="229">
        <v>6</v>
      </c>
      <c r="C18" s="230"/>
      <c r="D18" s="38" t="s">
        <v>3666</v>
      </c>
      <c r="E18" s="112" t="s">
        <v>29</v>
      </c>
      <c r="F18" s="762">
        <f t="shared" si="0"/>
        <v>3</v>
      </c>
      <c r="G18" s="89"/>
      <c r="H18" s="26" t="s">
        <v>4710</v>
      </c>
      <c r="I18" s="26" t="s">
        <v>3667</v>
      </c>
      <c r="J18" s="233"/>
      <c r="K18" s="119">
        <f t="shared" si="1"/>
        <v>0</v>
      </c>
      <c r="L18" s="410"/>
      <c r="M18" s="502"/>
      <c r="N18" s="502"/>
      <c r="O18" s="502"/>
    </row>
    <row r="19" spans="1:15" ht="75" x14ac:dyDescent="0.25">
      <c r="A19" s="170"/>
      <c r="B19" s="229">
        <v>7</v>
      </c>
      <c r="C19" s="50"/>
      <c r="D19" s="41" t="s">
        <v>3103</v>
      </c>
      <c r="E19" s="112" t="s">
        <v>29</v>
      </c>
      <c r="F19" s="762">
        <f t="shared" si="0"/>
        <v>3</v>
      </c>
      <c r="G19" s="89"/>
      <c r="H19" s="50" t="s">
        <v>1165</v>
      </c>
      <c r="I19" s="41" t="s">
        <v>3104</v>
      </c>
      <c r="J19" s="233"/>
      <c r="K19" s="119">
        <f t="shared" si="1"/>
        <v>0</v>
      </c>
      <c r="L19" s="410"/>
      <c r="M19" s="502"/>
      <c r="N19" s="502"/>
      <c r="O19" s="502"/>
    </row>
    <row r="20" spans="1:15" ht="90" x14ac:dyDescent="0.25">
      <c r="A20" s="170"/>
      <c r="B20" s="229">
        <v>8</v>
      </c>
      <c r="C20" s="41"/>
      <c r="D20" s="50" t="s">
        <v>3101</v>
      </c>
      <c r="E20" s="112" t="s">
        <v>29</v>
      </c>
      <c r="F20" s="763">
        <f t="shared" ref="F20:F27" si="4">IF(E20="yes",3,IF(E20="Partial",2,IF(E20="No",1,IF(E20="N/A","",IF(E20="","")))))</f>
        <v>3</v>
      </c>
      <c r="G20" s="89"/>
      <c r="H20" s="50" t="s">
        <v>3102</v>
      </c>
      <c r="I20" s="41" t="s">
        <v>3141</v>
      </c>
      <c r="J20" s="233"/>
      <c r="K20" s="119">
        <f t="shared" si="1"/>
        <v>0</v>
      </c>
      <c r="L20" s="410"/>
      <c r="M20" s="502"/>
      <c r="N20" s="502"/>
      <c r="O20" s="502"/>
    </row>
    <row r="21" spans="1:15" ht="120" x14ac:dyDescent="0.25">
      <c r="A21" s="170"/>
      <c r="B21" s="229">
        <v>9</v>
      </c>
      <c r="C21" s="41"/>
      <c r="D21" s="50" t="s">
        <v>3668</v>
      </c>
      <c r="E21" s="112" t="s">
        <v>29</v>
      </c>
      <c r="F21" s="763">
        <f t="shared" si="4"/>
        <v>3</v>
      </c>
      <c r="G21" s="89"/>
      <c r="H21" s="50" t="s">
        <v>3142</v>
      </c>
      <c r="I21" s="41" t="s">
        <v>3669</v>
      </c>
      <c r="J21" s="233"/>
      <c r="K21" s="119">
        <f t="shared" si="1"/>
        <v>0</v>
      </c>
      <c r="L21" s="410"/>
      <c r="M21" s="502"/>
      <c r="N21" s="502"/>
      <c r="O21" s="502"/>
    </row>
    <row r="22" spans="1:15" ht="45" x14ac:dyDescent="0.25">
      <c r="A22" s="170"/>
      <c r="B22" s="229">
        <v>10</v>
      </c>
      <c r="C22" s="41"/>
      <c r="D22" s="41" t="s">
        <v>3670</v>
      </c>
      <c r="E22" s="112" t="s">
        <v>29</v>
      </c>
      <c r="F22" s="763">
        <f t="shared" si="4"/>
        <v>3</v>
      </c>
      <c r="G22" s="89"/>
      <c r="H22" s="50" t="s">
        <v>3146</v>
      </c>
      <c r="I22" s="41" t="s">
        <v>3143</v>
      </c>
      <c r="J22" s="233"/>
      <c r="K22" s="119">
        <f t="shared" si="1"/>
        <v>0</v>
      </c>
      <c r="L22" s="410"/>
      <c r="M22" s="502"/>
      <c r="N22" s="502"/>
      <c r="O22" s="502"/>
    </row>
    <row r="23" spans="1:15" ht="45" x14ac:dyDescent="0.25">
      <c r="A23" s="170"/>
      <c r="B23" s="229">
        <v>11</v>
      </c>
      <c r="C23" s="41"/>
      <c r="D23" s="26" t="s">
        <v>3773</v>
      </c>
      <c r="E23" s="112" t="s">
        <v>29</v>
      </c>
      <c r="F23" s="763">
        <f t="shared" si="4"/>
        <v>3</v>
      </c>
      <c r="G23" s="89"/>
      <c r="H23" s="50" t="s">
        <v>3681</v>
      </c>
      <c r="I23" s="41" t="s">
        <v>3671</v>
      </c>
      <c r="J23" s="233"/>
      <c r="K23" s="119">
        <f t="shared" si="1"/>
        <v>0</v>
      </c>
      <c r="L23" s="410"/>
      <c r="M23" s="502"/>
      <c r="N23" s="502"/>
      <c r="O23" s="502"/>
    </row>
    <row r="24" spans="1:15" ht="60" x14ac:dyDescent="0.25">
      <c r="A24" s="170"/>
      <c r="B24" s="229">
        <v>12</v>
      </c>
      <c r="C24" s="41"/>
      <c r="D24" s="50" t="s">
        <v>4994</v>
      </c>
      <c r="E24" s="112" t="s">
        <v>29</v>
      </c>
      <c r="F24" s="763">
        <f t="shared" si="4"/>
        <v>3</v>
      </c>
      <c r="G24" s="89"/>
      <c r="H24" s="50" t="s">
        <v>3681</v>
      </c>
      <c r="I24" s="41" t="s">
        <v>3682</v>
      </c>
      <c r="J24" s="233"/>
      <c r="K24" s="119">
        <f t="shared" si="1"/>
        <v>0</v>
      </c>
      <c r="L24" s="410"/>
      <c r="M24" s="502"/>
      <c r="N24" s="502"/>
      <c r="O24" s="502"/>
    </row>
    <row r="25" spans="1:15" ht="60" x14ac:dyDescent="0.25">
      <c r="A25" s="170"/>
      <c r="B25" s="229">
        <v>13</v>
      </c>
      <c r="C25" s="41"/>
      <c r="D25" s="41" t="s">
        <v>3105</v>
      </c>
      <c r="E25" s="112" t="s">
        <v>29</v>
      </c>
      <c r="F25" s="763">
        <f t="shared" si="4"/>
        <v>3</v>
      </c>
      <c r="G25" s="89"/>
      <c r="H25" s="50" t="s">
        <v>3145</v>
      </c>
      <c r="I25" s="41" t="s">
        <v>3144</v>
      </c>
      <c r="J25" s="233"/>
      <c r="K25" s="119">
        <f t="shared" si="1"/>
        <v>0</v>
      </c>
      <c r="L25" s="410"/>
      <c r="M25" s="502"/>
      <c r="N25" s="502"/>
      <c r="O25" s="502"/>
    </row>
    <row r="26" spans="1:15" ht="60" x14ac:dyDescent="0.25">
      <c r="A26" s="170"/>
      <c r="B26" s="229">
        <v>14</v>
      </c>
      <c r="C26" s="26"/>
      <c r="D26" s="50" t="s">
        <v>3106</v>
      </c>
      <c r="E26" s="112" t="s">
        <v>29</v>
      </c>
      <c r="F26" s="763">
        <f t="shared" si="4"/>
        <v>3</v>
      </c>
      <c r="G26" s="89"/>
      <c r="H26" s="26" t="s">
        <v>3603</v>
      </c>
      <c r="I26" s="41" t="s">
        <v>3604</v>
      </c>
      <c r="J26" s="233"/>
      <c r="K26" s="119">
        <f t="shared" si="1"/>
        <v>0</v>
      </c>
      <c r="L26" s="410"/>
      <c r="M26" s="502"/>
      <c r="N26" s="502"/>
      <c r="O26" s="502"/>
    </row>
    <row r="27" spans="1:15" ht="75" x14ac:dyDescent="0.25">
      <c r="A27" s="170"/>
      <c r="B27" s="229">
        <v>15</v>
      </c>
      <c r="C27" s="26"/>
      <c r="D27" s="41" t="s">
        <v>3107</v>
      </c>
      <c r="E27" s="112" t="s">
        <v>29</v>
      </c>
      <c r="F27" s="763">
        <f t="shared" si="4"/>
        <v>3</v>
      </c>
      <c r="G27" s="89"/>
      <c r="H27" s="26" t="s">
        <v>3603</v>
      </c>
      <c r="I27" s="26" t="s">
        <v>1723</v>
      </c>
      <c r="J27" s="233"/>
      <c r="K27" s="119">
        <f t="shared" si="1"/>
        <v>0</v>
      </c>
      <c r="L27" s="410"/>
      <c r="M27" s="502"/>
      <c r="N27" s="502"/>
      <c r="O27" s="502"/>
    </row>
    <row r="28" spans="1:15" ht="175.5" customHeight="1" x14ac:dyDescent="0.25">
      <c r="A28" s="170"/>
      <c r="B28" s="229">
        <v>16</v>
      </c>
      <c r="C28" s="38"/>
      <c r="D28" s="38" t="s">
        <v>3775</v>
      </c>
      <c r="E28" s="112" t="s">
        <v>29</v>
      </c>
      <c r="F28" s="762">
        <f t="shared" ref="F28:F39" si="5">IF(E28="yes",3,IF(E28="Partial",2,IF(E28="No",1,IF(E28="N/A","",IF(E28="","")))))</f>
        <v>3</v>
      </c>
      <c r="G28" s="89"/>
      <c r="H28" s="50" t="s">
        <v>3220</v>
      </c>
      <c r="I28" s="50" t="s">
        <v>3780</v>
      </c>
      <c r="J28" s="233"/>
      <c r="K28" s="119">
        <f t="shared" si="1"/>
        <v>0</v>
      </c>
      <c r="L28" s="410"/>
      <c r="M28" s="502"/>
      <c r="N28" s="502"/>
      <c r="O28" s="502"/>
    </row>
    <row r="29" spans="1:15" ht="246" customHeight="1" x14ac:dyDescent="0.25">
      <c r="A29" s="170"/>
      <c r="B29" s="229">
        <v>17</v>
      </c>
      <c r="C29" s="50"/>
      <c r="D29" s="50" t="s">
        <v>3683</v>
      </c>
      <c r="E29" s="112" t="s">
        <v>29</v>
      </c>
      <c r="F29" s="763">
        <f t="shared" si="5"/>
        <v>3</v>
      </c>
      <c r="G29" s="89"/>
      <c r="H29" s="50" t="s">
        <v>3139</v>
      </c>
      <c r="I29" s="50" t="s">
        <v>3140</v>
      </c>
      <c r="J29" s="233"/>
      <c r="K29" s="119">
        <f t="shared" si="1"/>
        <v>0</v>
      </c>
      <c r="L29" s="410"/>
      <c r="M29" s="502"/>
      <c r="N29" s="502"/>
      <c r="O29" s="502"/>
    </row>
    <row r="30" spans="1:15" ht="55.5" customHeight="1" x14ac:dyDescent="0.25">
      <c r="A30" s="170"/>
      <c r="B30" s="229">
        <v>18</v>
      </c>
      <c r="C30" s="26" t="s">
        <v>3137</v>
      </c>
      <c r="D30" s="50" t="s">
        <v>3135</v>
      </c>
      <c r="E30" s="112" t="s">
        <v>31</v>
      </c>
      <c r="F30" s="763">
        <f t="shared" si="5"/>
        <v>1</v>
      </c>
      <c r="G30" s="89"/>
      <c r="H30" s="50" t="s">
        <v>3139</v>
      </c>
      <c r="I30" s="50" t="s">
        <v>3162</v>
      </c>
      <c r="J30" s="233"/>
      <c r="K30" s="119">
        <f t="shared" si="1"/>
        <v>0</v>
      </c>
      <c r="L30" s="410"/>
      <c r="M30" s="502"/>
      <c r="N30" s="502"/>
      <c r="O30" s="502"/>
    </row>
    <row r="31" spans="1:15" ht="75.75" customHeight="1" x14ac:dyDescent="0.25">
      <c r="A31" s="170"/>
      <c r="B31" s="229">
        <v>19</v>
      </c>
      <c r="C31" s="26" t="s">
        <v>3138</v>
      </c>
      <c r="D31" s="50" t="s">
        <v>3136</v>
      </c>
      <c r="E31" s="112" t="s">
        <v>29</v>
      </c>
      <c r="F31" s="763">
        <f t="shared" si="5"/>
        <v>3</v>
      </c>
      <c r="G31" s="89"/>
      <c r="H31" s="50" t="s">
        <v>3139</v>
      </c>
      <c r="I31" s="50" t="s">
        <v>3157</v>
      </c>
      <c r="J31" s="233"/>
      <c r="K31" s="119">
        <f t="shared" si="1"/>
        <v>0</v>
      </c>
      <c r="L31" s="410"/>
      <c r="M31" s="502"/>
      <c r="N31" s="502"/>
      <c r="O31" s="502"/>
    </row>
    <row r="32" spans="1:15" ht="75" x14ac:dyDescent="0.25">
      <c r="A32" s="170"/>
      <c r="B32" s="229">
        <v>20</v>
      </c>
      <c r="C32" s="41"/>
      <c r="D32" s="50" t="s">
        <v>1159</v>
      </c>
      <c r="E32" s="112" t="s">
        <v>29</v>
      </c>
      <c r="F32" s="763">
        <f t="shared" si="5"/>
        <v>3</v>
      </c>
      <c r="G32" s="89"/>
      <c r="H32" s="50" t="s">
        <v>1160</v>
      </c>
      <c r="I32" s="41" t="s">
        <v>1161</v>
      </c>
      <c r="J32" s="233"/>
      <c r="K32" s="119">
        <f t="shared" si="1"/>
        <v>0</v>
      </c>
      <c r="L32" s="410"/>
      <c r="M32" s="502"/>
      <c r="N32" s="502"/>
      <c r="O32" s="502"/>
    </row>
    <row r="33" spans="1:15" ht="105" x14ac:dyDescent="0.25">
      <c r="A33" s="170"/>
      <c r="B33" s="229">
        <v>21</v>
      </c>
      <c r="C33" s="50" t="s">
        <v>123</v>
      </c>
      <c r="D33" s="50" t="s">
        <v>3673</v>
      </c>
      <c r="E33" s="112" t="s">
        <v>29</v>
      </c>
      <c r="F33" s="763">
        <f t="shared" si="5"/>
        <v>3</v>
      </c>
      <c r="G33" s="89"/>
      <c r="H33" s="50" t="s">
        <v>1162</v>
      </c>
      <c r="I33" s="41" t="s">
        <v>3672</v>
      </c>
      <c r="J33" s="233"/>
      <c r="K33" s="119">
        <f t="shared" si="1"/>
        <v>0</v>
      </c>
      <c r="L33" s="410"/>
      <c r="M33" s="502"/>
      <c r="N33" s="502"/>
      <c r="O33" s="502"/>
    </row>
    <row r="34" spans="1:15" ht="75" x14ac:dyDescent="0.25">
      <c r="A34" s="170"/>
      <c r="B34" s="229">
        <v>22</v>
      </c>
      <c r="C34" s="50" t="s">
        <v>123</v>
      </c>
      <c r="D34" s="38" t="s">
        <v>4982</v>
      </c>
      <c r="E34" s="112" t="s">
        <v>31</v>
      </c>
      <c r="F34" s="763">
        <f t="shared" si="5"/>
        <v>1</v>
      </c>
      <c r="G34" s="89"/>
      <c r="H34" s="50" t="s">
        <v>1164</v>
      </c>
      <c r="I34" s="41" t="s">
        <v>1163</v>
      </c>
      <c r="J34" s="233"/>
      <c r="K34" s="119">
        <f t="shared" si="1"/>
        <v>0</v>
      </c>
      <c r="L34" s="410"/>
      <c r="M34" s="502"/>
      <c r="N34" s="502"/>
      <c r="O34" s="502"/>
    </row>
    <row r="35" spans="1:15" ht="75" x14ac:dyDescent="0.25">
      <c r="A35" s="170"/>
      <c r="B35" s="229">
        <v>23</v>
      </c>
      <c r="C35" s="50" t="s">
        <v>123</v>
      </c>
      <c r="D35" s="41" t="s">
        <v>3684</v>
      </c>
      <c r="E35" s="112" t="s">
        <v>31</v>
      </c>
      <c r="F35" s="763">
        <f t="shared" si="5"/>
        <v>1</v>
      </c>
      <c r="G35" s="89"/>
      <c r="H35" s="38" t="s">
        <v>1724</v>
      </c>
      <c r="I35" s="41" t="s">
        <v>3674</v>
      </c>
      <c r="J35" s="233"/>
      <c r="K35" s="119">
        <f t="shared" si="1"/>
        <v>0</v>
      </c>
      <c r="L35" s="410"/>
      <c r="M35" s="502"/>
      <c r="N35" s="502"/>
      <c r="O35" s="502"/>
    </row>
    <row r="36" spans="1:15" ht="90" x14ac:dyDescent="0.25">
      <c r="A36" s="170"/>
      <c r="B36" s="229">
        <v>24</v>
      </c>
      <c r="C36" s="50" t="s">
        <v>123</v>
      </c>
      <c r="D36" s="26" t="s">
        <v>3675</v>
      </c>
      <c r="E36" s="112" t="s">
        <v>29</v>
      </c>
      <c r="F36" s="763">
        <f t="shared" si="5"/>
        <v>3</v>
      </c>
      <c r="G36" s="89"/>
      <c r="H36" s="38" t="s">
        <v>1724</v>
      </c>
      <c r="I36" s="41" t="s">
        <v>1167</v>
      </c>
      <c r="J36" s="233"/>
      <c r="K36" s="119">
        <f t="shared" si="1"/>
        <v>0</v>
      </c>
      <c r="L36" s="410"/>
      <c r="M36" s="502"/>
      <c r="N36" s="502"/>
      <c r="O36" s="502"/>
    </row>
    <row r="37" spans="1:15" ht="120" x14ac:dyDescent="0.25">
      <c r="A37" s="170"/>
      <c r="B37" s="229">
        <v>25</v>
      </c>
      <c r="C37" s="41"/>
      <c r="D37" s="41" t="s">
        <v>1185</v>
      </c>
      <c r="E37" s="112" t="s">
        <v>29</v>
      </c>
      <c r="F37" s="763">
        <f t="shared" si="5"/>
        <v>3</v>
      </c>
      <c r="G37" s="89"/>
      <c r="H37" s="38" t="s">
        <v>1725</v>
      </c>
      <c r="I37" s="41" t="s">
        <v>1186</v>
      </c>
      <c r="J37" s="233"/>
      <c r="K37" s="119">
        <f t="shared" si="1"/>
        <v>0</v>
      </c>
      <c r="L37" s="410"/>
      <c r="M37" s="502"/>
      <c r="N37" s="502"/>
      <c r="O37" s="502"/>
    </row>
    <row r="38" spans="1:15" ht="60" x14ac:dyDescent="0.25">
      <c r="A38" s="170"/>
      <c r="B38" s="229">
        <v>26</v>
      </c>
      <c r="C38" s="209" t="s">
        <v>123</v>
      </c>
      <c r="D38" s="50" t="s">
        <v>3221</v>
      </c>
      <c r="E38" s="112" t="s">
        <v>29</v>
      </c>
      <c r="F38" s="763">
        <f t="shared" si="5"/>
        <v>3</v>
      </c>
      <c r="G38" s="89"/>
      <c r="H38" s="38" t="s">
        <v>1726</v>
      </c>
      <c r="I38" s="41" t="s">
        <v>1184</v>
      </c>
      <c r="J38" s="233"/>
      <c r="K38" s="119">
        <f t="shared" si="1"/>
        <v>0</v>
      </c>
      <c r="L38" s="410"/>
      <c r="M38" s="502"/>
      <c r="N38" s="502"/>
      <c r="O38" s="502"/>
    </row>
    <row r="39" spans="1:15" ht="97.5" customHeight="1" x14ac:dyDescent="0.25">
      <c r="A39" s="170"/>
      <c r="B39" s="229">
        <v>27</v>
      </c>
      <c r="C39" s="41" t="s">
        <v>124</v>
      </c>
      <c r="D39" s="26" t="s">
        <v>2091</v>
      </c>
      <c r="E39" s="112" t="s">
        <v>29</v>
      </c>
      <c r="F39" s="763">
        <f t="shared" si="5"/>
        <v>3</v>
      </c>
      <c r="G39" s="89"/>
      <c r="H39" s="41" t="s">
        <v>1166</v>
      </c>
      <c r="I39" s="26" t="s">
        <v>1727</v>
      </c>
      <c r="J39" s="233"/>
      <c r="K39" s="119">
        <f t="shared" si="1"/>
        <v>0</v>
      </c>
      <c r="L39" s="410"/>
      <c r="M39" s="502"/>
      <c r="N39" s="502"/>
      <c r="O39" s="502"/>
    </row>
    <row r="40" spans="1:15" ht="23.1" customHeight="1" x14ac:dyDescent="0.25">
      <c r="A40" s="170"/>
      <c r="B40" s="457" t="s">
        <v>1720</v>
      </c>
      <c r="C40" s="458"/>
      <c r="D40" s="458"/>
      <c r="E40" s="508"/>
      <c r="F40" s="463"/>
      <c r="G40" s="508"/>
      <c r="H40" s="458"/>
      <c r="I40" s="459"/>
      <c r="J40" s="233"/>
      <c r="K40" s="119"/>
      <c r="L40" s="410"/>
      <c r="M40" s="502"/>
      <c r="N40" s="502"/>
      <c r="O40" s="502"/>
    </row>
    <row r="41" spans="1:15" ht="182.25" customHeight="1" x14ac:dyDescent="0.25">
      <c r="A41" s="170"/>
      <c r="B41" s="232">
        <v>28</v>
      </c>
      <c r="C41" s="26" t="s">
        <v>1715</v>
      </c>
      <c r="D41" s="38" t="s">
        <v>2874</v>
      </c>
      <c r="E41" s="112" t="s">
        <v>29</v>
      </c>
      <c r="F41" s="763">
        <f t="shared" ref="F41:F49" si="6">IF(E41="yes",3,IF(E41="Partial",2,IF(E41="No",1,IF(E41="N/A","",IF(E41="","")))))</f>
        <v>3</v>
      </c>
      <c r="G41" s="89"/>
      <c r="H41" s="38" t="s">
        <v>3677</v>
      </c>
      <c r="I41" s="50" t="s">
        <v>2875</v>
      </c>
      <c r="J41" s="233"/>
      <c r="K41" s="119">
        <f t="shared" ref="K41:K49" si="7">IF(E41="",1,0)</f>
        <v>0</v>
      </c>
      <c r="L41" s="410"/>
      <c r="M41" s="502"/>
      <c r="N41" s="502"/>
      <c r="O41" s="502"/>
    </row>
    <row r="42" spans="1:15" ht="105" x14ac:dyDescent="0.25">
      <c r="A42" s="170"/>
      <c r="B42" s="232">
        <v>29</v>
      </c>
      <c r="C42" s="38" t="s">
        <v>4927</v>
      </c>
      <c r="D42" s="38" t="s">
        <v>4925</v>
      </c>
      <c r="E42" s="112" t="s">
        <v>29</v>
      </c>
      <c r="F42" s="763">
        <f t="shared" si="6"/>
        <v>3</v>
      </c>
      <c r="G42" s="89"/>
      <c r="H42" s="38" t="s">
        <v>3676</v>
      </c>
      <c r="I42" s="38" t="s">
        <v>4926</v>
      </c>
      <c r="J42" s="233"/>
      <c r="K42" s="119">
        <f t="shared" si="7"/>
        <v>0</v>
      </c>
      <c r="L42" s="410"/>
      <c r="M42" s="502"/>
      <c r="N42" s="502"/>
      <c r="O42" s="502"/>
    </row>
    <row r="43" spans="1:15" ht="60" x14ac:dyDescent="0.25">
      <c r="A43" s="170"/>
      <c r="B43" s="232">
        <v>30</v>
      </c>
      <c r="C43" s="28" t="s">
        <v>1716</v>
      </c>
      <c r="D43" s="41" t="s">
        <v>1170</v>
      </c>
      <c r="E43" s="112" t="s">
        <v>29</v>
      </c>
      <c r="F43" s="763">
        <f t="shared" si="6"/>
        <v>3</v>
      </c>
      <c r="G43" s="89"/>
      <c r="H43" s="26" t="s">
        <v>1728</v>
      </c>
      <c r="I43" s="41" t="s">
        <v>1171</v>
      </c>
      <c r="J43" s="233"/>
      <c r="K43" s="119">
        <f t="shared" si="7"/>
        <v>0</v>
      </c>
      <c r="L43" s="410"/>
      <c r="M43" s="502"/>
      <c r="N43" s="502"/>
      <c r="O43" s="502"/>
    </row>
    <row r="44" spans="1:15" ht="120" x14ac:dyDescent="0.25">
      <c r="A44" s="170"/>
      <c r="B44" s="232">
        <v>31</v>
      </c>
      <c r="C44" s="28" t="s">
        <v>1716</v>
      </c>
      <c r="D44" s="41" t="s">
        <v>1168</v>
      </c>
      <c r="E44" s="112" t="s">
        <v>29</v>
      </c>
      <c r="F44" s="763">
        <f t="shared" si="6"/>
        <v>3</v>
      </c>
      <c r="G44" s="89"/>
      <c r="H44" s="26" t="s">
        <v>1729</v>
      </c>
      <c r="I44" s="41" t="s">
        <v>1169</v>
      </c>
      <c r="J44" s="233"/>
      <c r="K44" s="119">
        <f t="shared" si="7"/>
        <v>0</v>
      </c>
      <c r="L44" s="410"/>
      <c r="M44" s="502"/>
      <c r="N44" s="502"/>
      <c r="O44" s="502"/>
    </row>
    <row r="45" spans="1:15" ht="105" x14ac:dyDescent="0.25">
      <c r="A45" s="170"/>
      <c r="B45" s="232">
        <v>32</v>
      </c>
      <c r="C45" s="209"/>
      <c r="D45" s="41" t="s">
        <v>3222</v>
      </c>
      <c r="E45" s="112" t="s">
        <v>29</v>
      </c>
      <c r="F45" s="763">
        <f t="shared" si="6"/>
        <v>3</v>
      </c>
      <c r="G45" s="89"/>
      <c r="H45" s="26" t="s">
        <v>1730</v>
      </c>
      <c r="I45" s="41" t="s">
        <v>1176</v>
      </c>
      <c r="J45" s="233"/>
      <c r="K45" s="119">
        <f t="shared" si="7"/>
        <v>0</v>
      </c>
      <c r="L45" s="410"/>
      <c r="M45" s="502"/>
      <c r="N45" s="502"/>
      <c r="O45" s="502"/>
    </row>
    <row r="46" spans="1:15" ht="75" x14ac:dyDescent="0.25">
      <c r="A46" s="170"/>
      <c r="B46" s="232">
        <v>33</v>
      </c>
      <c r="C46" s="209"/>
      <c r="D46" s="41" t="s">
        <v>3679</v>
      </c>
      <c r="E46" s="112" t="s">
        <v>29</v>
      </c>
      <c r="F46" s="763">
        <f t="shared" si="6"/>
        <v>3</v>
      </c>
      <c r="G46" s="89"/>
      <c r="H46" s="26" t="s">
        <v>3680</v>
      </c>
      <c r="I46" s="41" t="s">
        <v>3685</v>
      </c>
      <c r="J46" s="233"/>
      <c r="K46" s="119">
        <f t="shared" si="7"/>
        <v>0</v>
      </c>
      <c r="L46" s="410"/>
      <c r="M46" s="502"/>
      <c r="N46" s="502"/>
      <c r="O46" s="502"/>
    </row>
    <row r="47" spans="1:15" ht="75" x14ac:dyDescent="0.25">
      <c r="A47" s="170"/>
      <c r="B47" s="232">
        <v>34</v>
      </c>
      <c r="C47" s="209"/>
      <c r="D47" s="38" t="s">
        <v>2876</v>
      </c>
      <c r="E47" s="112" t="s">
        <v>29</v>
      </c>
      <c r="F47" s="763">
        <f t="shared" si="6"/>
        <v>3</v>
      </c>
      <c r="G47" s="89"/>
      <c r="H47" s="41" t="s">
        <v>1183</v>
      </c>
      <c r="I47" s="41" t="s">
        <v>2877</v>
      </c>
      <c r="J47" s="233"/>
      <c r="K47" s="119">
        <f t="shared" si="7"/>
        <v>0</v>
      </c>
      <c r="L47" s="410"/>
      <c r="M47" s="502"/>
      <c r="N47" s="502"/>
      <c r="O47" s="502"/>
    </row>
    <row r="48" spans="1:15" ht="90" x14ac:dyDescent="0.25">
      <c r="A48" s="170"/>
      <c r="B48" s="232">
        <v>35</v>
      </c>
      <c r="C48" s="208" t="s">
        <v>4927</v>
      </c>
      <c r="D48" s="38" t="s">
        <v>4929</v>
      </c>
      <c r="E48" s="112" t="s">
        <v>29</v>
      </c>
      <c r="F48" s="763">
        <f t="shared" si="6"/>
        <v>3</v>
      </c>
      <c r="G48" s="89"/>
      <c r="H48" s="41" t="s">
        <v>3156</v>
      </c>
      <c r="I48" s="38" t="s">
        <v>4928</v>
      </c>
      <c r="J48" s="233"/>
      <c r="K48" s="119">
        <f t="shared" si="7"/>
        <v>0</v>
      </c>
      <c r="L48" s="410"/>
      <c r="M48" s="502"/>
      <c r="N48" s="502"/>
      <c r="O48" s="502"/>
    </row>
    <row r="49" spans="1:15" ht="120" x14ac:dyDescent="0.25">
      <c r="A49" s="170"/>
      <c r="B49" s="232">
        <v>36</v>
      </c>
      <c r="C49" s="209" t="s">
        <v>3137</v>
      </c>
      <c r="D49" s="38" t="s">
        <v>3153</v>
      </c>
      <c r="E49" s="112" t="s">
        <v>29</v>
      </c>
      <c r="F49" s="763">
        <f t="shared" si="6"/>
        <v>3</v>
      </c>
      <c r="G49" s="89"/>
      <c r="H49" s="41" t="s">
        <v>3155</v>
      </c>
      <c r="I49" s="41" t="s">
        <v>3154</v>
      </c>
      <c r="J49" s="233"/>
      <c r="K49" s="119">
        <f t="shared" si="7"/>
        <v>0</v>
      </c>
      <c r="L49" s="410"/>
      <c r="M49" s="502"/>
      <c r="N49" s="502"/>
      <c r="O49" s="502"/>
    </row>
    <row r="50" spans="1:15" ht="23.1" customHeight="1" x14ac:dyDescent="0.25">
      <c r="A50" s="170"/>
      <c r="B50" s="457" t="s">
        <v>442</v>
      </c>
      <c r="C50" s="458"/>
      <c r="D50" s="458"/>
      <c r="E50" s="508"/>
      <c r="F50" s="463"/>
      <c r="G50" s="508"/>
      <c r="H50" s="458"/>
      <c r="I50" s="459"/>
      <c r="J50" s="233"/>
      <c r="K50" s="119"/>
      <c r="L50" s="410"/>
      <c r="M50" s="502"/>
      <c r="N50" s="502"/>
      <c r="O50" s="502"/>
    </row>
    <row r="51" spans="1:15" ht="90" x14ac:dyDescent="0.25">
      <c r="A51" s="170"/>
      <c r="B51" s="55">
        <v>37</v>
      </c>
      <c r="C51" s="41" t="s">
        <v>120</v>
      </c>
      <c r="D51" s="50" t="s">
        <v>3678</v>
      </c>
      <c r="E51" s="112" t="s">
        <v>29</v>
      </c>
      <c r="F51" s="763">
        <f t="shared" ref="F51:F60" si="8">IF(E51="yes",3,IF(E51="Partial",2,IF(E51="No",1,IF(E51="N/A","",IF(E51="","")))))</f>
        <v>3</v>
      </c>
      <c r="G51" s="89"/>
      <c r="H51" s="41" t="s">
        <v>32</v>
      </c>
      <c r="I51" s="38" t="s">
        <v>3151</v>
      </c>
      <c r="J51" s="233"/>
      <c r="K51" s="119">
        <f t="shared" ref="K51:K60" si="9">IF(E51="",1,0)</f>
        <v>0</v>
      </c>
      <c r="L51" s="410"/>
      <c r="M51" s="502"/>
      <c r="N51" s="502"/>
      <c r="O51" s="502"/>
    </row>
    <row r="52" spans="1:15" ht="60" x14ac:dyDescent="0.25">
      <c r="A52" s="170"/>
      <c r="B52" s="55">
        <v>38</v>
      </c>
      <c r="C52" s="41"/>
      <c r="D52" s="50" t="s">
        <v>4952</v>
      </c>
      <c r="E52" s="112" t="s">
        <v>29</v>
      </c>
      <c r="F52" s="763">
        <f t="shared" si="8"/>
        <v>3</v>
      </c>
      <c r="G52" s="89"/>
      <c r="H52" s="41" t="s">
        <v>3148</v>
      </c>
      <c r="I52" s="38" t="s">
        <v>3147</v>
      </c>
      <c r="J52" s="233"/>
      <c r="K52" s="119">
        <f t="shared" si="9"/>
        <v>0</v>
      </c>
      <c r="L52" s="410"/>
      <c r="M52" s="502"/>
      <c r="N52" s="502"/>
      <c r="O52" s="502"/>
    </row>
    <row r="53" spans="1:15" ht="105" x14ac:dyDescent="0.25">
      <c r="A53" s="170"/>
      <c r="B53" s="55">
        <v>39</v>
      </c>
      <c r="C53" s="245"/>
      <c r="D53" s="801" t="s">
        <v>4953</v>
      </c>
      <c r="E53" s="112" t="s">
        <v>29</v>
      </c>
      <c r="F53" s="763">
        <f t="shared" si="8"/>
        <v>3</v>
      </c>
      <c r="G53" s="89"/>
      <c r="H53" s="41" t="s">
        <v>3150</v>
      </c>
      <c r="I53" s="41" t="s">
        <v>3149</v>
      </c>
      <c r="J53" s="233"/>
      <c r="K53" s="119">
        <f t="shared" si="9"/>
        <v>0</v>
      </c>
      <c r="L53" s="410"/>
      <c r="M53" s="502"/>
      <c r="N53" s="502"/>
      <c r="O53" s="502"/>
    </row>
    <row r="54" spans="1:15" ht="105" x14ac:dyDescent="0.25">
      <c r="A54" s="170"/>
      <c r="B54" s="55">
        <v>40</v>
      </c>
      <c r="C54" s="245"/>
      <c r="D54" s="801" t="s">
        <v>4954</v>
      </c>
      <c r="E54" s="112" t="s">
        <v>29</v>
      </c>
      <c r="F54" s="763">
        <f t="shared" si="8"/>
        <v>3</v>
      </c>
      <c r="G54" s="89"/>
      <c r="H54" s="41" t="s">
        <v>3150</v>
      </c>
      <c r="I54" s="41" t="s">
        <v>3149</v>
      </c>
      <c r="J54" s="233"/>
      <c r="K54" s="119">
        <f t="shared" si="9"/>
        <v>0</v>
      </c>
      <c r="L54" s="410"/>
      <c r="M54" s="502"/>
      <c r="N54" s="502"/>
      <c r="O54" s="502"/>
    </row>
    <row r="55" spans="1:15" ht="60" x14ac:dyDescent="0.25">
      <c r="A55" s="170"/>
      <c r="B55" s="55">
        <v>41</v>
      </c>
      <c r="C55" s="41" t="s">
        <v>19</v>
      </c>
      <c r="D55" s="41" t="s">
        <v>250</v>
      </c>
      <c r="E55" s="112" t="s">
        <v>29</v>
      </c>
      <c r="F55" s="763">
        <f t="shared" si="8"/>
        <v>3</v>
      </c>
      <c r="G55" s="89"/>
      <c r="H55" s="41" t="s">
        <v>13</v>
      </c>
      <c r="I55" s="41" t="s">
        <v>12</v>
      </c>
      <c r="J55" s="233"/>
      <c r="K55" s="119">
        <f t="shared" si="9"/>
        <v>0</v>
      </c>
      <c r="L55" s="410"/>
      <c r="M55" s="502"/>
      <c r="N55" s="502"/>
      <c r="O55" s="502"/>
    </row>
    <row r="56" spans="1:15" ht="60" x14ac:dyDescent="0.25">
      <c r="A56" s="170"/>
      <c r="B56" s="55">
        <v>42</v>
      </c>
      <c r="C56" s="41"/>
      <c r="D56" s="41" t="s">
        <v>3223</v>
      </c>
      <c r="E56" s="112" t="s">
        <v>29</v>
      </c>
      <c r="F56" s="763">
        <f t="shared" si="8"/>
        <v>3</v>
      </c>
      <c r="G56" s="89"/>
      <c r="H56" s="41" t="s">
        <v>3224</v>
      </c>
      <c r="I56" s="41" t="s">
        <v>3225</v>
      </c>
      <c r="J56" s="233"/>
      <c r="K56" s="119">
        <f t="shared" si="9"/>
        <v>0</v>
      </c>
      <c r="L56" s="410"/>
      <c r="M56" s="502"/>
      <c r="N56" s="502"/>
      <c r="O56" s="502"/>
    </row>
    <row r="57" spans="1:15" ht="120" x14ac:dyDescent="0.25">
      <c r="A57" s="170"/>
      <c r="B57" s="55">
        <v>43</v>
      </c>
      <c r="C57" s="41"/>
      <c r="D57" s="41" t="s">
        <v>1172</v>
      </c>
      <c r="E57" s="112" t="s">
        <v>29</v>
      </c>
      <c r="F57" s="763">
        <f t="shared" si="8"/>
        <v>3</v>
      </c>
      <c r="G57" s="89"/>
      <c r="H57" s="41" t="s">
        <v>1173</v>
      </c>
      <c r="I57" s="41" t="s">
        <v>3152</v>
      </c>
      <c r="J57" s="233"/>
      <c r="K57" s="119">
        <f t="shared" si="9"/>
        <v>0</v>
      </c>
      <c r="L57" s="410"/>
      <c r="M57" s="502"/>
      <c r="N57" s="502"/>
      <c r="O57" s="502"/>
    </row>
    <row r="58" spans="1:15" ht="60" x14ac:dyDescent="0.25">
      <c r="A58" s="170"/>
      <c r="B58" s="55">
        <v>44</v>
      </c>
      <c r="C58" s="41"/>
      <c r="D58" s="41" t="s">
        <v>1174</v>
      </c>
      <c r="E58" s="112" t="s">
        <v>29</v>
      </c>
      <c r="F58" s="763">
        <f t="shared" si="8"/>
        <v>3</v>
      </c>
      <c r="G58" s="89"/>
      <c r="H58" s="38" t="s">
        <v>1731</v>
      </c>
      <c r="I58" s="41" t="s">
        <v>1175</v>
      </c>
      <c r="J58" s="233"/>
      <c r="K58" s="119">
        <f t="shared" si="9"/>
        <v>0</v>
      </c>
      <c r="L58" s="410"/>
      <c r="M58" s="502"/>
      <c r="N58" s="502"/>
      <c r="O58" s="502"/>
    </row>
    <row r="59" spans="1:15" ht="45" x14ac:dyDescent="0.25">
      <c r="A59" s="170"/>
      <c r="B59" s="55">
        <v>45</v>
      </c>
      <c r="C59" s="41"/>
      <c r="D59" s="248" t="s">
        <v>3158</v>
      </c>
      <c r="E59" s="112" t="s">
        <v>29</v>
      </c>
      <c r="F59" s="763">
        <f t="shared" si="8"/>
        <v>3</v>
      </c>
      <c r="G59" s="89"/>
      <c r="H59" s="38" t="s">
        <v>3160</v>
      </c>
      <c r="I59" s="248" t="s">
        <v>3159</v>
      </c>
      <c r="J59" s="233"/>
      <c r="K59" s="119">
        <f t="shared" si="9"/>
        <v>0</v>
      </c>
      <c r="L59" s="410"/>
      <c r="M59" s="502"/>
      <c r="N59" s="502"/>
      <c r="O59" s="502"/>
    </row>
    <row r="60" spans="1:15" ht="60" x14ac:dyDescent="0.25">
      <c r="A60" s="170"/>
      <c r="B60" s="55">
        <v>46</v>
      </c>
      <c r="C60" s="41"/>
      <c r="D60" s="26" t="s">
        <v>2003</v>
      </c>
      <c r="E60" s="112" t="s">
        <v>29</v>
      </c>
      <c r="F60" s="763">
        <f t="shared" si="8"/>
        <v>3</v>
      </c>
      <c r="G60" s="89"/>
      <c r="H60" s="38" t="s">
        <v>1732</v>
      </c>
      <c r="I60" s="26" t="s">
        <v>1733</v>
      </c>
      <c r="J60" s="233"/>
      <c r="K60" s="119">
        <f t="shared" si="9"/>
        <v>0</v>
      </c>
      <c r="L60" s="410"/>
      <c r="M60" s="502"/>
      <c r="N60" s="502"/>
      <c r="O60" s="502"/>
    </row>
    <row r="61" spans="1:15" ht="23.1" customHeight="1" x14ac:dyDescent="0.25">
      <c r="A61" s="170"/>
      <c r="B61" s="457" t="s">
        <v>1719</v>
      </c>
      <c r="C61" s="458"/>
      <c r="D61" s="458"/>
      <c r="E61" s="508"/>
      <c r="F61" s="463"/>
      <c r="G61" s="508"/>
      <c r="H61" s="458"/>
      <c r="I61" s="459"/>
      <c r="J61" s="233"/>
      <c r="L61" s="410"/>
      <c r="M61" s="502"/>
      <c r="N61" s="502"/>
      <c r="O61" s="502"/>
    </row>
    <row r="62" spans="1:15" ht="135" x14ac:dyDescent="0.25">
      <c r="A62" s="170"/>
      <c r="B62" s="55">
        <v>47</v>
      </c>
      <c r="C62" s="26" t="s">
        <v>1717</v>
      </c>
      <c r="D62" s="38" t="s">
        <v>3774</v>
      </c>
      <c r="E62" s="112" t="s">
        <v>4</v>
      </c>
      <c r="F62" s="763" t="str">
        <f t="shared" ref="F62:F71" si="10">IF(E62="yes",3,IF(E62="Partial",2,IF(E62="No",1,IF(E62="N/A","",IF(E62="","")))))</f>
        <v/>
      </c>
      <c r="G62" s="89"/>
      <c r="H62" s="26" t="s">
        <v>1734</v>
      </c>
      <c r="I62" s="231" t="s">
        <v>1177</v>
      </c>
      <c r="J62" s="233"/>
      <c r="K62" s="119">
        <f t="shared" ref="K62:K71" si="11">IF(E62="",1,0)</f>
        <v>0</v>
      </c>
      <c r="L62" s="410"/>
      <c r="M62" s="502"/>
      <c r="N62" s="502"/>
      <c r="O62" s="502"/>
    </row>
    <row r="63" spans="1:15" ht="75" x14ac:dyDescent="0.25">
      <c r="A63" s="170"/>
      <c r="B63" s="55">
        <v>48</v>
      </c>
      <c r="C63" s="41"/>
      <c r="D63" s="50" t="s">
        <v>3226</v>
      </c>
      <c r="E63" s="112" t="s">
        <v>4</v>
      </c>
      <c r="F63" s="763" t="str">
        <f t="shared" si="10"/>
        <v/>
      </c>
      <c r="G63" s="89"/>
      <c r="H63" s="50" t="s">
        <v>3161</v>
      </c>
      <c r="I63" s="83" t="s">
        <v>3163</v>
      </c>
      <c r="J63" s="233"/>
      <c r="K63" s="119">
        <f t="shared" si="11"/>
        <v>0</v>
      </c>
      <c r="L63" s="410"/>
      <c r="M63" s="502"/>
      <c r="N63" s="502"/>
      <c r="O63" s="502"/>
    </row>
    <row r="64" spans="1:15" ht="90" x14ac:dyDescent="0.25">
      <c r="A64" s="170"/>
      <c r="B64" s="55">
        <v>49</v>
      </c>
      <c r="C64" s="209" t="s">
        <v>120</v>
      </c>
      <c r="D64" s="208" t="s">
        <v>3228</v>
      </c>
      <c r="E64" s="112" t="s">
        <v>4</v>
      </c>
      <c r="F64" s="763" t="str">
        <f t="shared" si="10"/>
        <v/>
      </c>
      <c r="G64" s="89"/>
      <c r="H64" s="26" t="s">
        <v>11</v>
      </c>
      <c r="I64" s="41" t="s">
        <v>121</v>
      </c>
      <c r="J64" s="233"/>
      <c r="K64" s="119">
        <f t="shared" si="11"/>
        <v>0</v>
      </c>
      <c r="L64" s="410"/>
      <c r="M64" s="502"/>
      <c r="N64" s="502"/>
      <c r="O64" s="502"/>
    </row>
    <row r="65" spans="1:15" ht="105" x14ac:dyDescent="0.25">
      <c r="A65" s="170"/>
      <c r="B65" s="55">
        <v>50</v>
      </c>
      <c r="C65" s="28" t="s">
        <v>1718</v>
      </c>
      <c r="D65" s="208" t="s">
        <v>3227</v>
      </c>
      <c r="E65" s="112" t="s">
        <v>4</v>
      </c>
      <c r="F65" s="763" t="str">
        <f t="shared" si="10"/>
        <v/>
      </c>
      <c r="G65" s="89"/>
      <c r="H65" s="41" t="s">
        <v>11</v>
      </c>
      <c r="I65" s="41" t="s">
        <v>1181</v>
      </c>
      <c r="J65" s="233"/>
      <c r="K65" s="119">
        <f t="shared" si="11"/>
        <v>0</v>
      </c>
      <c r="L65" s="410"/>
      <c r="M65" s="502"/>
      <c r="N65" s="502"/>
      <c r="O65" s="502"/>
    </row>
    <row r="66" spans="1:15" ht="81" customHeight="1" x14ac:dyDescent="0.25">
      <c r="A66" s="170"/>
      <c r="B66" s="55">
        <v>51</v>
      </c>
      <c r="C66" s="28" t="s">
        <v>1718</v>
      </c>
      <c r="D66" s="208" t="s">
        <v>3229</v>
      </c>
      <c r="E66" s="112" t="s">
        <v>4</v>
      </c>
      <c r="F66" s="763" t="str">
        <f t="shared" si="10"/>
        <v/>
      </c>
      <c r="G66" s="89"/>
      <c r="H66" s="26" t="s">
        <v>1735</v>
      </c>
      <c r="I66" s="26" t="s">
        <v>1738</v>
      </c>
      <c r="J66" s="233"/>
      <c r="K66" s="119">
        <f t="shared" si="11"/>
        <v>0</v>
      </c>
      <c r="L66" s="410"/>
      <c r="M66" s="502"/>
      <c r="N66" s="502"/>
      <c r="O66" s="502"/>
    </row>
    <row r="67" spans="1:15" ht="105" x14ac:dyDescent="0.25">
      <c r="A67" s="170"/>
      <c r="B67" s="55">
        <v>52</v>
      </c>
      <c r="C67" s="28" t="s">
        <v>1718</v>
      </c>
      <c r="D67" s="208" t="s">
        <v>3232</v>
      </c>
      <c r="E67" s="112" t="s">
        <v>4</v>
      </c>
      <c r="F67" s="763" t="str">
        <f t="shared" si="10"/>
        <v/>
      </c>
      <c r="G67" s="89"/>
      <c r="H67" s="26" t="s">
        <v>1736</v>
      </c>
      <c r="I67" s="26" t="s">
        <v>1737</v>
      </c>
      <c r="J67" s="233"/>
      <c r="K67" s="119">
        <f t="shared" si="11"/>
        <v>0</v>
      </c>
      <c r="L67" s="410"/>
      <c r="M67" s="502"/>
      <c r="N67" s="502"/>
      <c r="O67" s="502"/>
    </row>
    <row r="68" spans="1:15" ht="60" x14ac:dyDescent="0.25">
      <c r="A68" s="170"/>
      <c r="B68" s="55">
        <v>53</v>
      </c>
      <c r="C68" s="28" t="s">
        <v>1718</v>
      </c>
      <c r="D68" s="208" t="s">
        <v>1179</v>
      </c>
      <c r="E68" s="112" t="s">
        <v>4</v>
      </c>
      <c r="F68" s="763" t="str">
        <f t="shared" si="10"/>
        <v/>
      </c>
      <c r="G68" s="89"/>
      <c r="H68" s="41" t="s">
        <v>1180</v>
      </c>
      <c r="I68" s="41" t="s">
        <v>1178</v>
      </c>
      <c r="J68" s="233"/>
      <c r="K68" s="119">
        <f t="shared" si="11"/>
        <v>0</v>
      </c>
      <c r="L68" s="410"/>
      <c r="M68" s="502"/>
      <c r="N68" s="502"/>
      <c r="O68" s="502"/>
    </row>
    <row r="69" spans="1:15" ht="60" x14ac:dyDescent="0.25">
      <c r="A69" s="170"/>
      <c r="B69" s="55">
        <v>54</v>
      </c>
      <c r="C69" s="28" t="s">
        <v>1718</v>
      </c>
      <c r="D69" s="208" t="s">
        <v>3230</v>
      </c>
      <c r="E69" s="112" t="s">
        <v>4</v>
      </c>
      <c r="F69" s="763" t="str">
        <f t="shared" si="10"/>
        <v/>
      </c>
      <c r="G69" s="89"/>
      <c r="H69" s="26" t="s">
        <v>1739</v>
      </c>
      <c r="I69" s="41" t="s">
        <v>1182</v>
      </c>
      <c r="J69" s="233"/>
      <c r="K69" s="119">
        <f t="shared" si="11"/>
        <v>0</v>
      </c>
      <c r="L69" s="410"/>
      <c r="M69" s="502"/>
      <c r="N69" s="502"/>
      <c r="O69" s="502"/>
    </row>
    <row r="70" spans="1:15" ht="75" x14ac:dyDescent="0.25">
      <c r="A70" s="170"/>
      <c r="B70" s="55">
        <v>55</v>
      </c>
      <c r="C70" s="28" t="s">
        <v>1718</v>
      </c>
      <c r="D70" s="208" t="s">
        <v>3231</v>
      </c>
      <c r="E70" s="112" t="s">
        <v>4</v>
      </c>
      <c r="F70" s="763" t="str">
        <f t="shared" ref="F70" si="12">IF(E70="yes",3,IF(E70="Partial",2,IF(E70="No",1,IF(E70="N/A","",IF(E70="","")))))</f>
        <v/>
      </c>
      <c r="G70" s="89"/>
      <c r="H70" s="26" t="s">
        <v>1740</v>
      </c>
      <c r="I70" s="41" t="s">
        <v>122</v>
      </c>
      <c r="J70" s="233"/>
      <c r="K70" s="119">
        <f t="shared" si="11"/>
        <v>0</v>
      </c>
      <c r="L70" s="410"/>
      <c r="M70" s="502"/>
      <c r="N70" s="502"/>
      <c r="O70" s="502"/>
    </row>
    <row r="71" spans="1:15" ht="30" x14ac:dyDescent="0.25">
      <c r="A71" s="170"/>
      <c r="B71" s="55">
        <v>56</v>
      </c>
      <c r="C71" s="28"/>
      <c r="D71" s="208" t="s">
        <v>5122</v>
      </c>
      <c r="E71" s="112" t="s">
        <v>29</v>
      </c>
      <c r="F71" s="763">
        <f t="shared" si="10"/>
        <v>3</v>
      </c>
      <c r="G71" s="89"/>
      <c r="H71" s="26"/>
      <c r="I71" s="41" t="s">
        <v>5123</v>
      </c>
      <c r="J71" s="233"/>
      <c r="K71" s="119">
        <f t="shared" si="11"/>
        <v>0</v>
      </c>
      <c r="L71" s="410"/>
      <c r="M71" s="502"/>
      <c r="N71" s="502"/>
      <c r="O71" s="502"/>
    </row>
    <row r="72" spans="1:15" s="69" customFormat="1" x14ac:dyDescent="0.25">
      <c r="A72" s="90"/>
      <c r="B72" s="881"/>
      <c r="C72" s="881"/>
      <c r="D72" s="881"/>
      <c r="E72" s="881"/>
      <c r="F72" s="881"/>
      <c r="G72" s="881"/>
      <c r="H72" s="881"/>
      <c r="I72" s="881"/>
      <c r="J72" s="93"/>
      <c r="K72" s="119"/>
      <c r="L72" s="405"/>
      <c r="M72" s="498"/>
      <c r="N72" s="498"/>
      <c r="O72" s="498"/>
    </row>
    <row r="73" spans="1:15" s="69" customFormat="1" x14ac:dyDescent="0.25">
      <c r="A73" s="90"/>
      <c r="B73" s="881"/>
      <c r="C73" s="881"/>
      <c r="D73" s="881"/>
      <c r="E73" s="881"/>
      <c r="F73" s="881"/>
      <c r="G73" s="881"/>
      <c r="H73" s="881"/>
      <c r="I73" s="881"/>
      <c r="J73" s="93"/>
      <c r="K73" s="119"/>
      <c r="L73" s="405"/>
      <c r="M73" s="498"/>
      <c r="N73" s="498"/>
      <c r="O73" s="498"/>
    </row>
    <row r="74" spans="1:15" s="69" customFormat="1" ht="24" customHeight="1" x14ac:dyDescent="0.25">
      <c r="A74" s="90"/>
      <c r="B74" s="287"/>
      <c r="C74" s="287"/>
      <c r="D74" s="287"/>
      <c r="E74" s="287"/>
      <c r="F74" s="287"/>
      <c r="G74" s="287"/>
      <c r="H74" s="287"/>
      <c r="I74" s="287"/>
      <c r="J74" s="93"/>
      <c r="K74" s="119"/>
      <c r="L74" s="405"/>
      <c r="M74" s="498"/>
      <c r="N74" s="498"/>
      <c r="O74" s="498"/>
    </row>
    <row r="75" spans="1:15" ht="15.75" thickBot="1" x14ac:dyDescent="0.3">
      <c r="A75" s="234"/>
      <c r="B75" s="235"/>
      <c r="C75" s="236"/>
      <c r="D75" s="236"/>
      <c r="E75" s="236"/>
      <c r="F75" s="236"/>
      <c r="G75" s="236"/>
      <c r="H75" s="236"/>
      <c r="I75" s="236"/>
      <c r="J75" s="237"/>
      <c r="K75" s="119">
        <f>SUM(K13:K71)</f>
        <v>0</v>
      </c>
      <c r="L75" s="410"/>
      <c r="M75" s="249"/>
      <c r="N75" s="249"/>
      <c r="O75" s="249"/>
    </row>
    <row r="76" spans="1:15" x14ac:dyDescent="0.25">
      <c r="D76" s="279"/>
      <c r="K76" s="119"/>
      <c r="L76" s="410"/>
      <c r="M76" s="249"/>
      <c r="N76" s="249"/>
      <c r="O76" s="249"/>
    </row>
    <row r="77" spans="1:15" x14ac:dyDescent="0.25">
      <c r="D77" s="279"/>
      <c r="K77" s="119"/>
      <c r="L77" s="410"/>
      <c r="M77" s="249"/>
      <c r="N77" s="249"/>
      <c r="O77" s="249"/>
    </row>
    <row r="78" spans="1:15" x14ac:dyDescent="0.25">
      <c r="D78" s="279"/>
      <c r="K78" s="119"/>
      <c r="L78" s="410"/>
      <c r="M78" s="249"/>
      <c r="N78" s="249"/>
      <c r="O78" s="249"/>
    </row>
    <row r="79" spans="1:15" x14ac:dyDescent="0.25">
      <c r="D79" s="279"/>
      <c r="K79" s="119"/>
      <c r="L79" s="410"/>
      <c r="M79" s="249"/>
      <c r="N79" s="249"/>
      <c r="O79" s="249"/>
    </row>
    <row r="80" spans="1:15" x14ac:dyDescent="0.25">
      <c r="D80" s="279"/>
      <c r="K80" s="119"/>
      <c r="L80" s="410"/>
    </row>
    <row r="81" spans="4:12" x14ac:dyDescent="0.25">
      <c r="D81" s="279"/>
      <c r="K81" s="119"/>
      <c r="L81" s="410"/>
    </row>
    <row r="82" spans="4:12" x14ac:dyDescent="0.25">
      <c r="D82" s="279"/>
      <c r="K82" s="119"/>
      <c r="L82" s="410"/>
    </row>
    <row r="83" spans="4:12" x14ac:dyDescent="0.25">
      <c r="D83" s="279"/>
      <c r="K83" s="119"/>
      <c r="L83" s="410"/>
    </row>
    <row r="84" spans="4:12" x14ac:dyDescent="0.25">
      <c r="D84" s="279"/>
      <c r="K84" s="119"/>
      <c r="L84" s="410"/>
    </row>
    <row r="85" spans="4:12" x14ac:dyDescent="0.25">
      <c r="D85" s="279"/>
      <c r="K85" s="119"/>
      <c r="L85" s="410"/>
    </row>
    <row r="86" spans="4:12" x14ac:dyDescent="0.25">
      <c r="D86" s="279"/>
      <c r="K86" s="119"/>
      <c r="L86" s="410"/>
    </row>
    <row r="87" spans="4:12" x14ac:dyDescent="0.25">
      <c r="D87" s="279"/>
      <c r="K87" s="119"/>
      <c r="L87" s="410"/>
    </row>
    <row r="88" spans="4:12" x14ac:dyDescent="0.25">
      <c r="D88" s="279"/>
      <c r="K88" s="119"/>
      <c r="L88" s="410"/>
    </row>
    <row r="89" spans="4:12" x14ac:dyDescent="0.25">
      <c r="D89" s="279"/>
      <c r="K89" s="119"/>
      <c r="L89" s="410"/>
    </row>
    <row r="90" spans="4:12" x14ac:dyDescent="0.25">
      <c r="D90" s="279"/>
      <c r="K90" s="119"/>
      <c r="L90" s="410"/>
    </row>
    <row r="91" spans="4:12" x14ac:dyDescent="0.25">
      <c r="D91" s="279"/>
      <c r="K91" s="119"/>
      <c r="L91" s="410"/>
    </row>
    <row r="92" spans="4:12" x14ac:dyDescent="0.25">
      <c r="D92" s="279"/>
      <c r="K92" s="119"/>
      <c r="L92" s="410"/>
    </row>
    <row r="93" spans="4:12" x14ac:dyDescent="0.25">
      <c r="D93" s="279"/>
      <c r="K93" s="119"/>
      <c r="L93" s="410"/>
    </row>
    <row r="94" spans="4:12" x14ac:dyDescent="0.25">
      <c r="D94" s="279"/>
      <c r="K94" s="119"/>
      <c r="L94" s="410"/>
    </row>
    <row r="95" spans="4:12" x14ac:dyDescent="0.25">
      <c r="D95" s="279"/>
      <c r="K95" s="119"/>
      <c r="L95" s="410"/>
    </row>
    <row r="96" spans="4:12" x14ac:dyDescent="0.25">
      <c r="D96" s="279"/>
      <c r="K96" s="119"/>
      <c r="L96" s="410"/>
    </row>
    <row r="97" spans="4:12" x14ac:dyDescent="0.25">
      <c r="D97" s="279"/>
      <c r="K97" s="119"/>
      <c r="L97" s="410"/>
    </row>
    <row r="98" spans="4:12" x14ac:dyDescent="0.25">
      <c r="D98" s="279"/>
      <c r="K98" s="119"/>
      <c r="L98" s="410"/>
    </row>
    <row r="99" spans="4:12" x14ac:dyDescent="0.25">
      <c r="D99" s="279"/>
      <c r="K99" s="119"/>
      <c r="L99" s="410"/>
    </row>
    <row r="100" spans="4:12" x14ac:dyDescent="0.25">
      <c r="D100" s="279"/>
      <c r="K100" s="119"/>
      <c r="L100" s="410"/>
    </row>
    <row r="101" spans="4:12" x14ac:dyDescent="0.25">
      <c r="D101" s="279"/>
      <c r="K101" s="119"/>
      <c r="L101" s="410"/>
    </row>
    <row r="102" spans="4:12" x14ac:dyDescent="0.25">
      <c r="D102" s="279"/>
      <c r="K102" s="119"/>
      <c r="L102" s="410"/>
    </row>
    <row r="103" spans="4:12" x14ac:dyDescent="0.25">
      <c r="D103" s="279"/>
      <c r="K103" s="119"/>
      <c r="L103" s="410"/>
    </row>
    <row r="104" spans="4:12" x14ac:dyDescent="0.25">
      <c r="D104" s="279"/>
      <c r="K104" s="119"/>
      <c r="L104" s="410"/>
    </row>
    <row r="105" spans="4:12" x14ac:dyDescent="0.25">
      <c r="D105" s="279"/>
      <c r="K105" s="119"/>
      <c r="L105" s="410"/>
    </row>
    <row r="106" spans="4:12" x14ac:dyDescent="0.25">
      <c r="D106" s="279"/>
      <c r="K106" s="119"/>
      <c r="L106" s="410"/>
    </row>
    <row r="107" spans="4:12" x14ac:dyDescent="0.25">
      <c r="D107" s="279"/>
      <c r="K107" s="119"/>
      <c r="L107" s="410"/>
    </row>
    <row r="108" spans="4:12" x14ac:dyDescent="0.25">
      <c r="D108" s="279"/>
      <c r="K108" s="119"/>
      <c r="L108" s="410"/>
    </row>
    <row r="109" spans="4:12" x14ac:dyDescent="0.25">
      <c r="D109" s="279"/>
      <c r="K109" s="119"/>
      <c r="L109" s="410"/>
    </row>
    <row r="110" spans="4:12" x14ac:dyDescent="0.25">
      <c r="D110" s="279"/>
      <c r="K110" s="119"/>
      <c r="L110" s="410"/>
    </row>
    <row r="111" spans="4:12" x14ac:dyDescent="0.25">
      <c r="D111" s="279"/>
      <c r="K111" s="119"/>
      <c r="L111" s="410"/>
    </row>
    <row r="112" spans="4:12" x14ac:dyDescent="0.25">
      <c r="D112" s="279"/>
      <c r="K112" s="119"/>
      <c r="L112" s="410"/>
    </row>
    <row r="113" spans="4:12" x14ac:dyDescent="0.25">
      <c r="D113" s="279"/>
      <c r="K113" s="119"/>
      <c r="L113" s="410"/>
    </row>
    <row r="114" spans="4:12" x14ac:dyDescent="0.25">
      <c r="D114" s="279"/>
      <c r="K114" s="119"/>
      <c r="L114" s="410"/>
    </row>
    <row r="115" spans="4:12" x14ac:dyDescent="0.25">
      <c r="D115" s="279"/>
      <c r="K115" s="119"/>
      <c r="L115" s="410"/>
    </row>
    <row r="116" spans="4:12" x14ac:dyDescent="0.25">
      <c r="D116" s="279"/>
      <c r="K116" s="119"/>
      <c r="L116" s="410"/>
    </row>
    <row r="117" spans="4:12" x14ac:dyDescent="0.25">
      <c r="K117" s="119"/>
      <c r="L117" s="410"/>
    </row>
    <row r="118" spans="4:12" x14ac:dyDescent="0.25">
      <c r="K118" s="119"/>
      <c r="L118" s="410"/>
    </row>
    <row r="119" spans="4:12" x14ac:dyDescent="0.25">
      <c r="K119" s="119"/>
      <c r="L119" s="410"/>
    </row>
    <row r="120" spans="4:12" x14ac:dyDescent="0.25">
      <c r="K120" s="119"/>
      <c r="L120" s="410"/>
    </row>
    <row r="121" spans="4:12" x14ac:dyDescent="0.25">
      <c r="L121" s="410"/>
    </row>
    <row r="122" spans="4:12" x14ac:dyDescent="0.25">
      <c r="L122" s="410"/>
    </row>
    <row r="123" spans="4:12" x14ac:dyDescent="0.25">
      <c r="L123" s="410"/>
    </row>
    <row r="124" spans="4:12" x14ac:dyDescent="0.25">
      <c r="L124" s="410"/>
    </row>
    <row r="125" spans="4:12" x14ac:dyDescent="0.25">
      <c r="L125" s="410"/>
    </row>
    <row r="126" spans="4:12" x14ac:dyDescent="0.25">
      <c r="L126" s="410"/>
    </row>
    <row r="127" spans="4:12" x14ac:dyDescent="0.25">
      <c r="L127" s="410"/>
    </row>
    <row r="128" spans="4:12" x14ac:dyDescent="0.25">
      <c r="L128" s="410"/>
    </row>
    <row r="129" spans="2:12" x14ac:dyDescent="0.25">
      <c r="L129" s="410"/>
    </row>
    <row r="130" spans="2:12" x14ac:dyDescent="0.25">
      <c r="L130" s="410"/>
    </row>
    <row r="131" spans="2:12" x14ac:dyDescent="0.25">
      <c r="L131" s="410"/>
    </row>
    <row r="132" spans="2:12" x14ac:dyDescent="0.25">
      <c r="L132" s="410"/>
    </row>
    <row r="133" spans="2:12" x14ac:dyDescent="0.25">
      <c r="L133" s="410"/>
    </row>
    <row r="134" spans="2:12" x14ac:dyDescent="0.25">
      <c r="L134" s="410"/>
    </row>
    <row r="135" spans="2:12" x14ac:dyDescent="0.25">
      <c r="L135" s="410"/>
    </row>
    <row r="136" spans="2:12" x14ac:dyDescent="0.25">
      <c r="L136" s="410"/>
    </row>
    <row r="137" spans="2:12" s="69" customFormat="1" ht="15" hidden="1" customHeight="1" x14ac:dyDescent="0.25">
      <c r="B137" s="880" t="s">
        <v>1505</v>
      </c>
      <c r="C137" s="880"/>
      <c r="D137" s="73">
        <f>SUM(F13:F119)</f>
        <v>133</v>
      </c>
      <c r="E137" s="114"/>
      <c r="F137" s="114"/>
      <c r="G137" s="114"/>
      <c r="H137" s="114"/>
      <c r="I137" s="114"/>
      <c r="K137" s="183"/>
      <c r="L137" s="405"/>
    </row>
    <row r="138" spans="2:12" s="69" customFormat="1" ht="15" hidden="1" customHeight="1" x14ac:dyDescent="0.25">
      <c r="B138" s="116"/>
      <c r="C138" s="286"/>
      <c r="D138" s="114"/>
      <c r="E138" s="114"/>
      <c r="F138" s="114"/>
      <c r="G138" s="114"/>
      <c r="H138" s="114"/>
      <c r="I138" s="114"/>
      <c r="K138" s="183"/>
      <c r="L138" s="405"/>
    </row>
    <row r="139" spans="2:12" s="69" customFormat="1" ht="15" hidden="1" customHeight="1" x14ac:dyDescent="0.25">
      <c r="B139" s="880" t="s">
        <v>1504</v>
      </c>
      <c r="C139" s="880"/>
      <c r="D139" s="73">
        <f>IF(ISERROR(E149/D149),"",E149/D149)</f>
        <v>2.8297872340425534</v>
      </c>
      <c r="E139" s="114"/>
      <c r="G139" s="114"/>
      <c r="H139" s="114"/>
      <c r="I139" s="114"/>
      <c r="K139" s="183"/>
      <c r="L139" s="405"/>
    </row>
    <row r="140" spans="2:12" s="69" customFormat="1" ht="15" hidden="1" customHeight="1" x14ac:dyDescent="0.25">
      <c r="B140" s="286"/>
      <c r="C140" s="286"/>
      <c r="D140" s="114"/>
      <c r="E140" s="114"/>
      <c r="F140" s="114"/>
      <c r="G140" s="114"/>
      <c r="H140" s="114"/>
      <c r="I140" s="114"/>
      <c r="K140" s="183"/>
      <c r="L140" s="405"/>
    </row>
    <row r="141" spans="2:12" s="69" customFormat="1" ht="32.25" hidden="1" customHeight="1" x14ac:dyDescent="0.25">
      <c r="B141" s="882" t="s">
        <v>1502</v>
      </c>
      <c r="C141" s="882"/>
      <c r="D141" s="73">
        <f>COUNTA(D13:D119)</f>
        <v>56</v>
      </c>
      <c r="E141" s="114"/>
      <c r="F141" s="114"/>
      <c r="G141" s="114"/>
      <c r="H141" s="114"/>
      <c r="I141" s="114"/>
      <c r="K141" s="183"/>
      <c r="L141" s="405"/>
    </row>
    <row r="142" spans="2:12" s="69" customFormat="1" ht="39" hidden="1" customHeight="1" x14ac:dyDescent="0.25">
      <c r="B142" s="883" t="s">
        <v>1507</v>
      </c>
      <c r="C142" s="883"/>
      <c r="D142" s="195">
        <f>K75</f>
        <v>0</v>
      </c>
      <c r="K142" s="183"/>
      <c r="L142" s="405"/>
    </row>
    <row r="143" spans="2:12" s="69" customFormat="1" hidden="1" x14ac:dyDescent="0.25">
      <c r="K143" s="183"/>
      <c r="L143" s="405"/>
    </row>
    <row r="144" spans="2:12" s="69" customFormat="1" ht="15" hidden="1" customHeight="1" x14ac:dyDescent="0.25">
      <c r="B144" s="880" t="s">
        <v>1506</v>
      </c>
      <c r="C144" s="880"/>
      <c r="D144" s="880"/>
      <c r="E144" s="117" t="s">
        <v>1503</v>
      </c>
      <c r="F144" s="114"/>
      <c r="G144" s="114"/>
      <c r="H144" s="114"/>
      <c r="I144" s="114"/>
      <c r="K144" s="183"/>
      <c r="L144" s="405"/>
    </row>
    <row r="145" spans="2:12" s="69" customFormat="1" ht="15" hidden="1" customHeight="1" x14ac:dyDescent="0.25">
      <c r="B145" s="880" t="s">
        <v>29</v>
      </c>
      <c r="C145" s="880"/>
      <c r="D145" s="196">
        <f>COUNTIF(E13:E119,"Yes")</f>
        <v>42</v>
      </c>
      <c r="E145" s="196">
        <f>D145*3</f>
        <v>126</v>
      </c>
      <c r="F145" s="114"/>
      <c r="G145" s="114"/>
      <c r="H145" s="114"/>
      <c r="I145" s="114"/>
      <c r="K145" s="183"/>
      <c r="L145" s="405"/>
    </row>
    <row r="146" spans="2:12" s="69" customFormat="1" ht="15" hidden="1" customHeight="1" x14ac:dyDescent="0.25">
      <c r="B146" s="880" t="s">
        <v>30</v>
      </c>
      <c r="C146" s="880"/>
      <c r="D146" s="197">
        <f>COUNTIF(E13:E119,"Partial")</f>
        <v>2</v>
      </c>
      <c r="E146" s="197">
        <f>D146*2</f>
        <v>4</v>
      </c>
      <c r="F146" s="114"/>
      <c r="G146" s="114"/>
      <c r="H146" s="114"/>
      <c r="I146" s="114"/>
      <c r="K146" s="183"/>
      <c r="L146" s="405"/>
    </row>
    <row r="147" spans="2:12" s="69" customFormat="1" ht="15" hidden="1" customHeight="1" x14ac:dyDescent="0.25">
      <c r="B147" s="880" t="s">
        <v>31</v>
      </c>
      <c r="C147" s="880"/>
      <c r="D147" s="197">
        <f>COUNTIF(E13:E119,"No")</f>
        <v>3</v>
      </c>
      <c r="E147" s="197">
        <f>D147*1</f>
        <v>3</v>
      </c>
      <c r="F147" s="114"/>
      <c r="G147" s="114"/>
      <c r="H147" s="114"/>
      <c r="I147" s="114"/>
      <c r="K147" s="183"/>
      <c r="L147" s="405"/>
    </row>
    <row r="148" spans="2:12" s="69" customFormat="1" hidden="1" x14ac:dyDescent="0.25">
      <c r="D148" s="198"/>
      <c r="E148" s="199">
        <f>D148*0</f>
        <v>0</v>
      </c>
      <c r="K148" s="183"/>
      <c r="L148" s="405"/>
    </row>
    <row r="149" spans="2:12" s="69" customFormat="1" ht="15.75" hidden="1" thickBot="1" x14ac:dyDescent="0.3">
      <c r="D149" s="350">
        <f>SUM(D145:D148)</f>
        <v>47</v>
      </c>
      <c r="E149" s="121">
        <f>SUM(E145:E148)</f>
        <v>133</v>
      </c>
      <c r="K149" s="183"/>
      <c r="L149" s="405"/>
    </row>
    <row r="150" spans="2:12" hidden="1" x14ac:dyDescent="0.25">
      <c r="B150" s="118" t="s">
        <v>4</v>
      </c>
      <c r="D150" s="114">
        <f>COUNTIF(E13:E119,"N/A")</f>
        <v>9</v>
      </c>
      <c r="K150" s="119"/>
      <c r="L150" s="410"/>
    </row>
    <row r="151" spans="2:12" ht="15.75" hidden="1" thickBot="1" x14ac:dyDescent="0.3">
      <c r="D151" s="355">
        <f>SUM(D149:D150)</f>
        <v>56</v>
      </c>
      <c r="K151" s="119"/>
      <c r="L151" s="410"/>
    </row>
    <row r="152" spans="2:12" s="1" customFormat="1" ht="71.25" hidden="1" customHeight="1" thickTop="1" x14ac:dyDescent="0.25">
      <c r="B152" s="873" t="s">
        <v>1958</v>
      </c>
      <c r="C152" s="873"/>
      <c r="D152" s="256">
        <f>SUMPRODUCT(($F13:$F113=2)*(ISBLANK($G13:$G113)))</f>
        <v>0</v>
      </c>
      <c r="K152" s="119"/>
      <c r="L152" s="406"/>
    </row>
    <row r="153" spans="2:12" x14ac:dyDescent="0.25">
      <c r="L153" s="410"/>
    </row>
    <row r="154" spans="2:12" x14ac:dyDescent="0.25">
      <c r="L154" s="410"/>
    </row>
    <row r="155" spans="2:12" x14ac:dyDescent="0.25">
      <c r="L155" s="410"/>
    </row>
    <row r="156" spans="2:12" x14ac:dyDescent="0.25">
      <c r="L156" s="410"/>
    </row>
    <row r="157" spans="2:12" x14ac:dyDescent="0.25">
      <c r="L157" s="410"/>
    </row>
    <row r="158" spans="2:12" x14ac:dyDescent="0.25">
      <c r="L158" s="410"/>
    </row>
    <row r="159" spans="2:12" x14ac:dyDescent="0.25">
      <c r="L159" s="410"/>
    </row>
    <row r="160" spans="2:12" x14ac:dyDescent="0.25">
      <c r="L160" s="410"/>
    </row>
    <row r="161" spans="12:12" x14ac:dyDescent="0.25">
      <c r="L161" s="410"/>
    </row>
    <row r="162" spans="12:12" x14ac:dyDescent="0.25">
      <c r="L162" s="410"/>
    </row>
    <row r="163" spans="12:12" x14ac:dyDescent="0.25">
      <c r="L163" s="410"/>
    </row>
    <row r="164" spans="12:12" x14ac:dyDescent="0.25">
      <c r="L164" s="410"/>
    </row>
    <row r="165" spans="12:12" x14ac:dyDescent="0.25">
      <c r="L165" s="410"/>
    </row>
    <row r="166" spans="12:12" x14ac:dyDescent="0.25">
      <c r="L166" s="410"/>
    </row>
    <row r="167" spans="12:12" x14ac:dyDescent="0.25">
      <c r="L167" s="410"/>
    </row>
    <row r="168" spans="12:12" x14ac:dyDescent="0.25">
      <c r="L168" s="410"/>
    </row>
    <row r="169" spans="12:12" x14ac:dyDescent="0.25">
      <c r="L169" s="410"/>
    </row>
    <row r="170" spans="12:12" x14ac:dyDescent="0.25">
      <c r="L170" s="410"/>
    </row>
    <row r="171" spans="12:12" x14ac:dyDescent="0.25">
      <c r="L171" s="410"/>
    </row>
    <row r="172" spans="12:12" x14ac:dyDescent="0.25">
      <c r="L172" s="410"/>
    </row>
    <row r="173" spans="12:12" x14ac:dyDescent="0.25">
      <c r="L173" s="410"/>
    </row>
    <row r="174" spans="12:12" x14ac:dyDescent="0.25">
      <c r="L174" s="410"/>
    </row>
    <row r="175" spans="12:12" x14ac:dyDescent="0.25">
      <c r="L175" s="410"/>
    </row>
    <row r="176" spans="12:12" x14ac:dyDescent="0.25">
      <c r="L176" s="410"/>
    </row>
    <row r="177" spans="12:12" x14ac:dyDescent="0.25">
      <c r="L177" s="410"/>
    </row>
    <row r="178" spans="12:12" x14ac:dyDescent="0.25">
      <c r="L178" s="410"/>
    </row>
    <row r="179" spans="12:12" x14ac:dyDescent="0.25">
      <c r="L179" s="410"/>
    </row>
    <row r="180" spans="12:12" x14ac:dyDescent="0.25">
      <c r="L180" s="410"/>
    </row>
    <row r="181" spans="12:12" x14ac:dyDescent="0.25">
      <c r="L181" s="410"/>
    </row>
    <row r="182" spans="12:12" x14ac:dyDescent="0.25">
      <c r="L182" s="410"/>
    </row>
    <row r="183" spans="12:12" x14ac:dyDescent="0.25">
      <c r="L183" s="410"/>
    </row>
    <row r="184" spans="12:12" x14ac:dyDescent="0.25">
      <c r="L184" s="410"/>
    </row>
    <row r="185" spans="12:12" x14ac:dyDescent="0.25">
      <c r="L185" s="410"/>
    </row>
    <row r="186" spans="12:12" x14ac:dyDescent="0.25">
      <c r="L186" s="410"/>
    </row>
    <row r="187" spans="12:12" x14ac:dyDescent="0.25">
      <c r="L187" s="410"/>
    </row>
    <row r="188" spans="12:12" x14ac:dyDescent="0.25">
      <c r="L188" s="410"/>
    </row>
    <row r="189" spans="12:12" x14ac:dyDescent="0.25">
      <c r="L189" s="410"/>
    </row>
    <row r="190" spans="12:12" x14ac:dyDescent="0.25">
      <c r="L190" s="410"/>
    </row>
    <row r="191" spans="12:12" x14ac:dyDescent="0.25">
      <c r="L191" s="410"/>
    </row>
    <row r="192" spans="12:12" x14ac:dyDescent="0.25">
      <c r="L192" s="410"/>
    </row>
    <row r="193" spans="12:12" x14ac:dyDescent="0.25">
      <c r="L193" s="410"/>
    </row>
    <row r="194" spans="12:12" x14ac:dyDescent="0.25">
      <c r="L194" s="410"/>
    </row>
    <row r="195" spans="12:12" x14ac:dyDescent="0.25">
      <c r="L195" s="410"/>
    </row>
    <row r="196" spans="12:12" x14ac:dyDescent="0.25">
      <c r="L196" s="410"/>
    </row>
    <row r="197" spans="12:12" x14ac:dyDescent="0.25">
      <c r="L197" s="410"/>
    </row>
    <row r="198" spans="12:12" x14ac:dyDescent="0.25">
      <c r="L198" s="410"/>
    </row>
    <row r="199" spans="12:12" x14ac:dyDescent="0.25">
      <c r="L199" s="410"/>
    </row>
    <row r="200" spans="12:12" x14ac:dyDescent="0.25">
      <c r="L200" s="410"/>
    </row>
    <row r="201" spans="12:12" x14ac:dyDescent="0.25">
      <c r="L201" s="410"/>
    </row>
    <row r="202" spans="12:12" x14ac:dyDescent="0.25">
      <c r="L202" s="410"/>
    </row>
    <row r="203" spans="12:12" x14ac:dyDescent="0.25">
      <c r="L203" s="410"/>
    </row>
    <row r="204" spans="12:12" x14ac:dyDescent="0.25">
      <c r="L204" s="410"/>
    </row>
    <row r="205" spans="12:12" x14ac:dyDescent="0.25">
      <c r="L205" s="410"/>
    </row>
    <row r="206" spans="12:12" x14ac:dyDescent="0.25">
      <c r="L206" s="410"/>
    </row>
    <row r="207" spans="12:12" x14ac:dyDescent="0.25">
      <c r="L207" s="410"/>
    </row>
    <row r="208" spans="12:12" x14ac:dyDescent="0.25">
      <c r="L208" s="410"/>
    </row>
    <row r="209" spans="12:12" x14ac:dyDescent="0.25">
      <c r="L209" s="410"/>
    </row>
    <row r="210" spans="12:12" x14ac:dyDescent="0.25">
      <c r="L210" s="410"/>
    </row>
    <row r="211" spans="12:12" x14ac:dyDescent="0.25">
      <c r="L211" s="410"/>
    </row>
    <row r="212" spans="12:12" x14ac:dyDescent="0.25">
      <c r="L212" s="410"/>
    </row>
    <row r="213" spans="12:12" x14ac:dyDescent="0.25">
      <c r="L213" s="410"/>
    </row>
    <row r="214" spans="12:12" x14ac:dyDescent="0.25">
      <c r="L214" s="410"/>
    </row>
    <row r="215" spans="12:12" x14ac:dyDescent="0.25">
      <c r="L215" s="410"/>
    </row>
    <row r="216" spans="12:12" x14ac:dyDescent="0.25">
      <c r="L216" s="410"/>
    </row>
    <row r="217" spans="12:12" x14ac:dyDescent="0.25">
      <c r="L217" s="410"/>
    </row>
    <row r="218" spans="12:12" x14ac:dyDescent="0.25">
      <c r="L218" s="410"/>
    </row>
    <row r="219" spans="12:12" x14ac:dyDescent="0.25">
      <c r="L219" s="410"/>
    </row>
    <row r="220" spans="12:12" x14ac:dyDescent="0.25">
      <c r="L220" s="410"/>
    </row>
    <row r="221" spans="12:12" x14ac:dyDescent="0.25">
      <c r="L221" s="410"/>
    </row>
    <row r="222" spans="12:12" x14ac:dyDescent="0.25">
      <c r="L222" s="410"/>
    </row>
    <row r="223" spans="12:12" x14ac:dyDescent="0.25">
      <c r="L223" s="410"/>
    </row>
    <row r="224" spans="12:12" x14ac:dyDescent="0.25">
      <c r="L224" s="410"/>
    </row>
    <row r="225" spans="12:12" x14ac:dyDescent="0.25">
      <c r="L225" s="410"/>
    </row>
    <row r="226" spans="12:12" x14ac:dyDescent="0.25">
      <c r="L226" s="410"/>
    </row>
    <row r="227" spans="12:12" x14ac:dyDescent="0.25">
      <c r="L227" s="410"/>
    </row>
    <row r="228" spans="12:12" x14ac:dyDescent="0.25">
      <c r="L228" s="410"/>
    </row>
    <row r="229" spans="12:12" x14ac:dyDescent="0.25">
      <c r="L229" s="410"/>
    </row>
    <row r="230" spans="12:12" x14ac:dyDescent="0.25">
      <c r="L230" s="410"/>
    </row>
    <row r="231" spans="12:12" x14ac:dyDescent="0.25">
      <c r="L231" s="410"/>
    </row>
    <row r="232" spans="12:12" x14ac:dyDescent="0.25">
      <c r="L232" s="410"/>
    </row>
    <row r="233" spans="12:12" x14ac:dyDescent="0.25">
      <c r="L233" s="410"/>
    </row>
    <row r="234" spans="12:12" x14ac:dyDescent="0.25">
      <c r="L234" s="410"/>
    </row>
    <row r="235" spans="12:12" x14ac:dyDescent="0.25">
      <c r="L235" s="410"/>
    </row>
  </sheetData>
  <sheetProtection password="CCDD" sheet="1" objects="1" scenarios="1" selectLockedCells="1"/>
  <mergeCells count="21">
    <mergeCell ref="M10:O10"/>
    <mergeCell ref="B147:C147"/>
    <mergeCell ref="B152:C152"/>
    <mergeCell ref="B73:I73"/>
    <mergeCell ref="B137:C137"/>
    <mergeCell ref="B139:C139"/>
    <mergeCell ref="B141:C141"/>
    <mergeCell ref="B142:C142"/>
    <mergeCell ref="B144:D144"/>
    <mergeCell ref="B145:C145"/>
    <mergeCell ref="B146:C146"/>
    <mergeCell ref="B2:I2"/>
    <mergeCell ref="B3:I3"/>
    <mergeCell ref="D5:D6"/>
    <mergeCell ref="G5:G6"/>
    <mergeCell ref="I5:I6"/>
    <mergeCell ref="B8:C9"/>
    <mergeCell ref="D8:D9"/>
    <mergeCell ref="F8:G9"/>
    <mergeCell ref="H8:H9"/>
    <mergeCell ref="B72:I72"/>
  </mergeCells>
  <conditionalFormatting sqref="E13 E17:E19 E28">
    <cfRule type="cellIs" dxfId="1586" priority="1699" stopIfTrue="1" operator="equal">
      <formula>"Yes"</formula>
    </cfRule>
    <cfRule type="expression" dxfId="1585" priority="1700" stopIfTrue="1">
      <formula>NOT(ISERROR(SEARCH("n/a",E13)))</formula>
    </cfRule>
    <cfRule type="expression" dxfId="1584" priority="1701" stopIfTrue="1">
      <formula>NOT(ISERROR(SEARCH("partial",E13)))</formula>
    </cfRule>
  </conditionalFormatting>
  <conditionalFormatting sqref="F13 F17:F19 F28 F62:G69 F71:G71">
    <cfRule type="cellIs" dxfId="1583" priority="1696" stopIfTrue="1" operator="equal">
      <formula>3</formula>
    </cfRule>
    <cfRule type="cellIs" dxfId="1582" priority="1697" stopIfTrue="1" operator="equal">
      <formula>2</formula>
    </cfRule>
    <cfRule type="cellIs" dxfId="1581" priority="1698" stopIfTrue="1" operator="equal">
      <formula>1</formula>
    </cfRule>
  </conditionalFormatting>
  <conditionalFormatting sqref="E13 E17:E19 E28">
    <cfRule type="cellIs" dxfId="1580" priority="1693" stopIfTrue="1" operator="equal">
      <formula>"Yes"</formula>
    </cfRule>
    <cfRule type="cellIs" dxfId="1579" priority="1694" stopIfTrue="1" operator="equal">
      <formula>"PARTIAL"</formula>
    </cfRule>
    <cfRule type="cellIs" dxfId="1578" priority="1695" stopIfTrue="1" operator="equal">
      <formula>"NO"</formula>
    </cfRule>
  </conditionalFormatting>
  <conditionalFormatting sqref="E13 E17:E19 E28">
    <cfRule type="containsText" dxfId="1577" priority="1689" operator="containsText" text="N/A">
      <formula>NOT(ISERROR(SEARCH("N/A",E13)))</formula>
    </cfRule>
    <cfRule type="containsText" dxfId="1576" priority="1690" operator="containsText" text="No">
      <formula>NOT(ISERROR(SEARCH("No",E13)))</formula>
    </cfRule>
    <cfRule type="containsText" dxfId="1575" priority="1691" operator="containsText" text="Partial">
      <formula>NOT(ISERROR(SEARCH("Partial",E13)))</formula>
    </cfRule>
    <cfRule type="containsText" dxfId="1574" priority="1692" operator="containsText" text="Yes">
      <formula>NOT(ISERROR(SEARCH("Yes",E13)))</formula>
    </cfRule>
  </conditionalFormatting>
  <conditionalFormatting sqref="F13 F17:F19 F28 F62:F69 F71">
    <cfRule type="cellIs" dxfId="1573" priority="1672" operator="equal">
      <formula>1</formula>
    </cfRule>
    <cfRule type="cellIs" dxfId="1572" priority="1673" operator="equal">
      <formula>1</formula>
    </cfRule>
    <cfRule type="containsText" dxfId="1571" priority="1678" operator="containsText" text="N/A">
      <formula>NOT(ISERROR(SEARCH("N/A",F13)))</formula>
    </cfRule>
    <cfRule type="cellIs" dxfId="1570" priority="1679" operator="equal">
      <formula>1</formula>
    </cfRule>
    <cfRule type="cellIs" dxfId="1569" priority="1680" operator="equal">
      <formula>1</formula>
    </cfRule>
    <cfRule type="cellIs" dxfId="1568" priority="1681" operator="equal">
      <formula>2</formula>
    </cfRule>
    <cfRule type="cellIs" dxfId="1567" priority="1682" operator="equal">
      <formula>2</formula>
    </cfRule>
    <cfRule type="cellIs" dxfId="1566" priority="1683" operator="equal">
      <formula>2</formula>
    </cfRule>
    <cfRule type="cellIs" dxfId="1565" priority="1684" operator="equal">
      <formula>3</formula>
    </cfRule>
    <cfRule type="containsBlanks" dxfId="1564" priority="1685">
      <formula>LEN(TRIM(F13))=0</formula>
    </cfRule>
    <cfRule type="cellIs" dxfId="1563" priority="1686" stopIfTrue="1" operator="equal">
      <formula>3</formula>
    </cfRule>
    <cfRule type="cellIs" dxfId="1562" priority="1687" stopIfTrue="1" operator="equal">
      <formula>2</formula>
    </cfRule>
    <cfRule type="cellIs" dxfId="1561" priority="1688" stopIfTrue="1" operator="equal">
      <formula>1</formula>
    </cfRule>
  </conditionalFormatting>
  <conditionalFormatting sqref="F13 F17:F19 F28 F62:G69 F71:G71">
    <cfRule type="cellIs" dxfId="1560" priority="1677" operator="equal">
      <formula>1</formula>
    </cfRule>
  </conditionalFormatting>
  <conditionalFormatting sqref="E13 E17:E19 E28">
    <cfRule type="containsText" dxfId="1559" priority="1674" operator="containsText" text="N/A">
      <formula>NOT(ISERROR(SEARCH("N/A",E13)))</formula>
    </cfRule>
    <cfRule type="containsBlanks" dxfId="1558" priority="1675">
      <formula>LEN(TRIM(E13))=0</formula>
    </cfRule>
    <cfRule type="containsText" dxfId="1557" priority="1676" operator="containsText" text="&quot; &quot;">
      <formula>NOT(ISERROR(SEARCH(""" """,E13)))</formula>
    </cfRule>
  </conditionalFormatting>
  <conditionalFormatting sqref="E13:F13">
    <cfRule type="expression" priority="1671">
      <formula>(ISBLANK($G13))*($F13=2)</formula>
    </cfRule>
  </conditionalFormatting>
  <conditionalFormatting sqref="G13 G62:G69 G71">
    <cfRule type="expression" dxfId="1556" priority="1670">
      <formula>(ISBLANK($G13))*($F13=2)</formula>
    </cfRule>
  </conditionalFormatting>
  <conditionalFormatting sqref="E17:F19">
    <cfRule type="expression" priority="1582">
      <formula>(ISBLANK($G17))*($F17=2)</formula>
    </cfRule>
  </conditionalFormatting>
  <conditionalFormatting sqref="G17:G19">
    <cfRule type="expression" dxfId="1555" priority="1581">
      <formula>(ISBLANK($G17))*($F17=2)</formula>
    </cfRule>
  </conditionalFormatting>
  <conditionalFormatting sqref="E28:F28">
    <cfRule type="expression" priority="1550">
      <formula>(ISBLANK($G28))*($F28=2)</formula>
    </cfRule>
  </conditionalFormatting>
  <conditionalFormatting sqref="G28">
    <cfRule type="expression" dxfId="1554" priority="1549">
      <formula>(ISBLANK($G28))*($F28=2)</formula>
    </cfRule>
  </conditionalFormatting>
  <conditionalFormatting sqref="E16">
    <cfRule type="cellIs" dxfId="1553" priority="702" stopIfTrue="1" operator="equal">
      <formula>"Yes"</formula>
    </cfRule>
    <cfRule type="expression" dxfId="1552" priority="703" stopIfTrue="1">
      <formula>NOT(ISERROR(SEARCH("n/a",E16)))</formula>
    </cfRule>
    <cfRule type="expression" dxfId="1551" priority="704" stopIfTrue="1">
      <formula>NOT(ISERROR(SEARCH("partial",E16)))</formula>
    </cfRule>
  </conditionalFormatting>
  <conditionalFormatting sqref="F16">
    <cfRule type="cellIs" dxfId="1550" priority="699" stopIfTrue="1" operator="equal">
      <formula>3</formula>
    </cfRule>
    <cfRule type="cellIs" dxfId="1549" priority="700" stopIfTrue="1" operator="equal">
      <formula>2</formula>
    </cfRule>
    <cfRule type="cellIs" dxfId="1548" priority="701" stopIfTrue="1" operator="equal">
      <formula>1</formula>
    </cfRule>
  </conditionalFormatting>
  <conditionalFormatting sqref="E16">
    <cfRule type="cellIs" dxfId="1547" priority="696" stopIfTrue="1" operator="equal">
      <formula>"Yes"</formula>
    </cfRule>
    <cfRule type="cellIs" dxfId="1546" priority="697" stopIfTrue="1" operator="equal">
      <formula>"PARTIAL"</formula>
    </cfRule>
    <cfRule type="cellIs" dxfId="1545" priority="698" stopIfTrue="1" operator="equal">
      <formula>"NO"</formula>
    </cfRule>
  </conditionalFormatting>
  <conditionalFormatting sqref="E16">
    <cfRule type="containsText" dxfId="1544" priority="692" operator="containsText" text="N/A">
      <formula>NOT(ISERROR(SEARCH("N/A",E16)))</formula>
    </cfRule>
    <cfRule type="containsText" dxfId="1543" priority="693" operator="containsText" text="No">
      <formula>NOT(ISERROR(SEARCH("No",E16)))</formula>
    </cfRule>
    <cfRule type="containsText" dxfId="1542" priority="694" operator="containsText" text="Partial">
      <formula>NOT(ISERROR(SEARCH("Partial",E16)))</formula>
    </cfRule>
    <cfRule type="containsText" dxfId="1541" priority="695" operator="containsText" text="Yes">
      <formula>NOT(ISERROR(SEARCH("Yes",E16)))</formula>
    </cfRule>
  </conditionalFormatting>
  <conditionalFormatting sqref="F16">
    <cfRule type="cellIs" dxfId="1540" priority="675" operator="equal">
      <formula>1</formula>
    </cfRule>
    <cfRule type="cellIs" dxfId="1539" priority="676" operator="equal">
      <formula>1</formula>
    </cfRule>
    <cfRule type="containsText" dxfId="1538" priority="681" operator="containsText" text="N/A">
      <formula>NOT(ISERROR(SEARCH("N/A",F16)))</formula>
    </cfRule>
    <cfRule type="cellIs" dxfId="1537" priority="682" operator="equal">
      <formula>1</formula>
    </cfRule>
    <cfRule type="cellIs" dxfId="1536" priority="683" operator="equal">
      <formula>1</formula>
    </cfRule>
    <cfRule type="cellIs" dxfId="1535" priority="684" operator="equal">
      <formula>2</formula>
    </cfRule>
    <cfRule type="cellIs" dxfId="1534" priority="685" operator="equal">
      <formula>2</formula>
    </cfRule>
    <cfRule type="cellIs" dxfId="1533" priority="686" operator="equal">
      <formula>2</formula>
    </cfRule>
    <cfRule type="cellIs" dxfId="1532" priority="687" operator="equal">
      <formula>3</formula>
    </cfRule>
    <cfRule type="containsBlanks" dxfId="1531" priority="688">
      <formula>LEN(TRIM(F16))=0</formula>
    </cfRule>
    <cfRule type="cellIs" dxfId="1530" priority="689" stopIfTrue="1" operator="equal">
      <formula>3</formula>
    </cfRule>
    <cfRule type="cellIs" dxfId="1529" priority="690" stopIfTrue="1" operator="equal">
      <formula>2</formula>
    </cfRule>
    <cfRule type="cellIs" dxfId="1528" priority="691" stopIfTrue="1" operator="equal">
      <formula>1</formula>
    </cfRule>
  </conditionalFormatting>
  <conditionalFormatting sqref="F16">
    <cfRule type="cellIs" dxfId="1527" priority="680" operator="equal">
      <formula>1</formula>
    </cfRule>
  </conditionalFormatting>
  <conditionalFormatting sqref="E16">
    <cfRule type="containsText" dxfId="1526" priority="677" operator="containsText" text="N/A">
      <formula>NOT(ISERROR(SEARCH("N/A",E16)))</formula>
    </cfRule>
    <cfRule type="containsBlanks" dxfId="1525" priority="678">
      <formula>LEN(TRIM(E16))=0</formula>
    </cfRule>
    <cfRule type="containsText" dxfId="1524" priority="679" operator="containsText" text="&quot; &quot;">
      <formula>NOT(ISERROR(SEARCH(""" """,E16)))</formula>
    </cfRule>
  </conditionalFormatting>
  <conditionalFormatting sqref="E16:F16">
    <cfRule type="expression" priority="674">
      <formula>(ISBLANK($G16))*($F16=2)</formula>
    </cfRule>
  </conditionalFormatting>
  <conditionalFormatting sqref="G16">
    <cfRule type="expression" dxfId="1523" priority="673">
      <formula>(ISBLANK($G16))*($F16=2)</formula>
    </cfRule>
  </conditionalFormatting>
  <conditionalFormatting sqref="E14">
    <cfRule type="cellIs" dxfId="1522" priority="670" stopIfTrue="1" operator="equal">
      <formula>"Yes"</formula>
    </cfRule>
    <cfRule type="expression" dxfId="1521" priority="671" stopIfTrue="1">
      <formula>NOT(ISERROR(SEARCH("n/a",E14)))</formula>
    </cfRule>
    <cfRule type="expression" dxfId="1520" priority="672" stopIfTrue="1">
      <formula>NOT(ISERROR(SEARCH("partial",E14)))</formula>
    </cfRule>
  </conditionalFormatting>
  <conditionalFormatting sqref="F14:G14">
    <cfRule type="cellIs" dxfId="1519" priority="667" stopIfTrue="1" operator="equal">
      <formula>3</formula>
    </cfRule>
    <cfRule type="cellIs" dxfId="1518" priority="668" stopIfTrue="1" operator="equal">
      <formula>2</formula>
    </cfRule>
    <cfRule type="cellIs" dxfId="1517" priority="669" stopIfTrue="1" operator="equal">
      <formula>1</formula>
    </cfRule>
  </conditionalFormatting>
  <conditionalFormatting sqref="E14">
    <cfRule type="cellIs" dxfId="1516" priority="664" stopIfTrue="1" operator="equal">
      <formula>"Yes"</formula>
    </cfRule>
    <cfRule type="cellIs" dxfId="1515" priority="665" stopIfTrue="1" operator="equal">
      <formula>"PARTIAL"</formula>
    </cfRule>
    <cfRule type="cellIs" dxfId="1514" priority="666" stopIfTrue="1" operator="equal">
      <formula>"NO"</formula>
    </cfRule>
  </conditionalFormatting>
  <conditionalFormatting sqref="E14">
    <cfRule type="containsText" dxfId="1513" priority="660" operator="containsText" text="No">
      <formula>NOT(ISERROR(SEARCH("No",E14)))</formula>
    </cfRule>
    <cfRule type="cellIs" dxfId="1512" priority="661" stopIfTrue="1" operator="equal">
      <formula>"Yes"</formula>
    </cfRule>
    <cfRule type="expression" dxfId="1511" priority="662" stopIfTrue="1">
      <formula>NOT(ISERROR(SEARCH("n/a",E14)))</formula>
    </cfRule>
    <cfRule type="expression" dxfId="1510" priority="663" stopIfTrue="1">
      <formula>NOT(ISERROR(SEARCH("partial",E14)))</formula>
    </cfRule>
  </conditionalFormatting>
  <conditionalFormatting sqref="E14">
    <cfRule type="containsText" dxfId="1509" priority="659" operator="containsText" text="No">
      <formula>NOT(ISERROR(SEARCH("No",E14)))</formula>
    </cfRule>
  </conditionalFormatting>
  <conditionalFormatting sqref="E14">
    <cfRule type="containsText" dxfId="1508" priority="657" operator="containsText" text="No">
      <formula>NOT(ISERROR(SEARCH("No",E14)))</formula>
    </cfRule>
    <cfRule type="containsText" dxfId="1507" priority="658" operator="containsText" text="No">
      <formula>NOT(ISERROR(SEARCH("No",E14)))</formula>
    </cfRule>
  </conditionalFormatting>
  <conditionalFormatting sqref="F14:G14">
    <cfRule type="cellIs" dxfId="1506" priority="656" operator="equal">
      <formula>1</formula>
    </cfRule>
  </conditionalFormatting>
  <conditionalFormatting sqref="E14">
    <cfRule type="containsText" dxfId="1505" priority="652" operator="containsText" text="No">
      <formula>NOT(ISERROR(SEARCH("No",E14)))</formula>
    </cfRule>
    <cfRule type="cellIs" dxfId="1504" priority="653" stopIfTrue="1" operator="equal">
      <formula>"Yes"</formula>
    </cfRule>
    <cfRule type="expression" dxfId="1503" priority="654" stopIfTrue="1">
      <formula>NOT(ISERROR(SEARCH("n/a",E14)))</formula>
    </cfRule>
    <cfRule type="expression" dxfId="1502" priority="655" stopIfTrue="1">
      <formula>NOT(ISERROR(SEARCH("partial",E14)))</formula>
    </cfRule>
  </conditionalFormatting>
  <conditionalFormatting sqref="F14 F62:F69 F71">
    <cfRule type="cellIs" dxfId="1501" priority="648" operator="equal">
      <formula>1</formula>
    </cfRule>
    <cfRule type="cellIs" dxfId="1500" priority="649" stopIfTrue="1" operator="equal">
      <formula>3</formula>
    </cfRule>
    <cfRule type="cellIs" dxfId="1499" priority="650" stopIfTrue="1" operator="equal">
      <formula>2</formula>
    </cfRule>
    <cfRule type="cellIs" dxfId="1498" priority="651" stopIfTrue="1" operator="equal">
      <formula>1</formula>
    </cfRule>
  </conditionalFormatting>
  <conditionalFormatting sqref="E14">
    <cfRule type="containsText" dxfId="1497" priority="644" operator="containsText" text="N/A">
      <formula>NOT(ISERROR(SEARCH("N/A",E14)))</formula>
    </cfRule>
    <cfRule type="containsText" dxfId="1496" priority="645" operator="containsText" text="No">
      <formula>NOT(ISERROR(SEARCH("No",E14)))</formula>
    </cfRule>
    <cfRule type="containsText" dxfId="1495" priority="646" operator="containsText" text="Partial">
      <formula>NOT(ISERROR(SEARCH("Partial",E14)))</formula>
    </cfRule>
    <cfRule type="containsText" dxfId="1494" priority="647" operator="containsText" text="Yes">
      <formula>NOT(ISERROR(SEARCH("Yes",E14)))</formula>
    </cfRule>
  </conditionalFormatting>
  <conditionalFormatting sqref="F14">
    <cfRule type="cellIs" dxfId="1493" priority="631" operator="equal">
      <formula>1</formula>
    </cfRule>
    <cfRule type="cellIs" dxfId="1492" priority="632" operator="equal">
      <formula>1</formula>
    </cfRule>
    <cfRule type="containsText" dxfId="1491" priority="633" operator="containsText" text="N/A">
      <formula>NOT(ISERROR(SEARCH("N/A",F14)))</formula>
    </cfRule>
    <cfRule type="cellIs" dxfId="1490" priority="634" operator="equal">
      <formula>1</formula>
    </cfRule>
    <cfRule type="cellIs" dxfId="1489" priority="635" operator="equal">
      <formula>1</formula>
    </cfRule>
    <cfRule type="cellIs" dxfId="1488" priority="636" operator="equal">
      <formula>2</formula>
    </cfRule>
    <cfRule type="cellIs" dxfId="1487" priority="637" operator="equal">
      <formula>2</formula>
    </cfRule>
    <cfRule type="cellIs" dxfId="1486" priority="638" operator="equal">
      <formula>2</formula>
    </cfRule>
    <cfRule type="cellIs" dxfId="1485" priority="639" operator="equal">
      <formula>3</formula>
    </cfRule>
    <cfRule type="containsBlanks" dxfId="1484" priority="640">
      <formula>LEN(TRIM(F14))=0</formula>
    </cfRule>
    <cfRule type="cellIs" dxfId="1483" priority="641" stopIfTrue="1" operator="equal">
      <formula>3</formula>
    </cfRule>
    <cfRule type="cellIs" dxfId="1482" priority="642" stopIfTrue="1" operator="equal">
      <formula>2</formula>
    </cfRule>
    <cfRule type="cellIs" dxfId="1481" priority="643" stopIfTrue="1" operator="equal">
      <formula>1</formula>
    </cfRule>
  </conditionalFormatting>
  <conditionalFormatting sqref="E14">
    <cfRule type="containsText" dxfId="1480" priority="628" operator="containsText" text="N/A">
      <formula>NOT(ISERROR(SEARCH("N/A",E14)))</formula>
    </cfRule>
    <cfRule type="containsBlanks" dxfId="1479" priority="629">
      <formula>LEN(TRIM(E14))=0</formula>
    </cfRule>
    <cfRule type="containsText" dxfId="1478" priority="630" operator="containsText" text="&quot; &quot;">
      <formula>NOT(ISERROR(SEARCH(""" """,E14)))</formula>
    </cfRule>
  </conditionalFormatting>
  <conditionalFormatting sqref="F14 F62:F69 F71">
    <cfRule type="containsText" dxfId="1477" priority="617" operator="containsText" text="N/A">
      <formula>NOT(ISERROR(SEARCH("N/A",F14)))</formula>
    </cfRule>
    <cfRule type="cellIs" dxfId="1476" priority="618" operator="equal">
      <formula>1</formula>
    </cfRule>
    <cfRule type="cellIs" dxfId="1475" priority="619" operator="equal">
      <formula>1</formula>
    </cfRule>
    <cfRule type="cellIs" dxfId="1474" priority="620" operator="equal">
      <formula>2</formula>
    </cfRule>
    <cfRule type="cellIs" dxfId="1473" priority="621" operator="equal">
      <formula>2</formula>
    </cfRule>
    <cfRule type="cellIs" dxfId="1472" priority="622" operator="equal">
      <formula>2</formula>
    </cfRule>
    <cfRule type="cellIs" dxfId="1471" priority="623" operator="equal">
      <formula>3</formula>
    </cfRule>
    <cfRule type="containsBlanks" dxfId="1470" priority="624">
      <formula>LEN(TRIM(F14))=0</formula>
    </cfRule>
    <cfRule type="cellIs" dxfId="1469" priority="625" stopIfTrue="1" operator="equal">
      <formula>3</formula>
    </cfRule>
    <cfRule type="cellIs" dxfId="1468" priority="626" stopIfTrue="1" operator="equal">
      <formula>2</formula>
    </cfRule>
    <cfRule type="cellIs" dxfId="1467" priority="627" stopIfTrue="1" operator="equal">
      <formula>1</formula>
    </cfRule>
  </conditionalFormatting>
  <conditionalFormatting sqref="G14">
    <cfRule type="expression" dxfId="1466" priority="616">
      <formula>(ISBLANK($G14))*($F14=2)</formula>
    </cfRule>
  </conditionalFormatting>
  <conditionalFormatting sqref="E15">
    <cfRule type="cellIs" dxfId="1465" priority="613" stopIfTrue="1" operator="equal">
      <formula>"Yes"</formula>
    </cfRule>
    <cfRule type="expression" dxfId="1464" priority="614" stopIfTrue="1">
      <formula>NOT(ISERROR(SEARCH("n/a",E15)))</formula>
    </cfRule>
    <cfRule type="expression" dxfId="1463" priority="615" stopIfTrue="1">
      <formula>NOT(ISERROR(SEARCH("partial",E15)))</formula>
    </cfRule>
  </conditionalFormatting>
  <conditionalFormatting sqref="F15:G15">
    <cfRule type="cellIs" dxfId="1462" priority="610" stopIfTrue="1" operator="equal">
      <formula>3</formula>
    </cfRule>
    <cfRule type="cellIs" dxfId="1461" priority="611" stopIfTrue="1" operator="equal">
      <formula>2</formula>
    </cfRule>
    <cfRule type="cellIs" dxfId="1460" priority="612" stopIfTrue="1" operator="equal">
      <formula>1</formula>
    </cfRule>
  </conditionalFormatting>
  <conditionalFormatting sqref="E15">
    <cfRule type="cellIs" dxfId="1459" priority="607" stopIfTrue="1" operator="equal">
      <formula>"Yes"</formula>
    </cfRule>
    <cfRule type="cellIs" dxfId="1458" priority="608" stopIfTrue="1" operator="equal">
      <formula>"PARTIAL"</formula>
    </cfRule>
    <cfRule type="cellIs" dxfId="1457" priority="609" stopIfTrue="1" operator="equal">
      <formula>"NO"</formula>
    </cfRule>
  </conditionalFormatting>
  <conditionalFormatting sqref="E15">
    <cfRule type="containsText" dxfId="1456" priority="603" operator="containsText" text="No">
      <formula>NOT(ISERROR(SEARCH("No",E15)))</formula>
    </cfRule>
    <cfRule type="cellIs" dxfId="1455" priority="604" stopIfTrue="1" operator="equal">
      <formula>"Yes"</formula>
    </cfRule>
    <cfRule type="expression" dxfId="1454" priority="605" stopIfTrue="1">
      <formula>NOT(ISERROR(SEARCH("n/a",E15)))</formula>
    </cfRule>
    <cfRule type="expression" dxfId="1453" priority="606" stopIfTrue="1">
      <formula>NOT(ISERROR(SEARCH("partial",E15)))</formula>
    </cfRule>
  </conditionalFormatting>
  <conditionalFormatting sqref="E15">
    <cfRule type="containsText" dxfId="1452" priority="602" operator="containsText" text="No">
      <formula>NOT(ISERROR(SEARCH("No",E15)))</formula>
    </cfRule>
  </conditionalFormatting>
  <conditionalFormatting sqref="E15">
    <cfRule type="containsText" dxfId="1451" priority="600" operator="containsText" text="No">
      <formula>NOT(ISERROR(SEARCH("No",E15)))</formula>
    </cfRule>
    <cfRule type="containsText" dxfId="1450" priority="601" operator="containsText" text="No">
      <formula>NOT(ISERROR(SEARCH("No",E15)))</formula>
    </cfRule>
  </conditionalFormatting>
  <conditionalFormatting sqref="F15:G15">
    <cfRule type="cellIs" dxfId="1449" priority="599" operator="equal">
      <formula>1</formula>
    </cfRule>
  </conditionalFormatting>
  <conditionalFormatting sqref="E15">
    <cfRule type="containsText" dxfId="1448" priority="595" operator="containsText" text="No">
      <formula>NOT(ISERROR(SEARCH("No",E15)))</formula>
    </cfRule>
    <cfRule type="cellIs" dxfId="1447" priority="596" stopIfTrue="1" operator="equal">
      <formula>"Yes"</formula>
    </cfRule>
    <cfRule type="expression" dxfId="1446" priority="597" stopIfTrue="1">
      <formula>NOT(ISERROR(SEARCH("n/a",E15)))</formula>
    </cfRule>
    <cfRule type="expression" dxfId="1445" priority="598" stopIfTrue="1">
      <formula>NOT(ISERROR(SEARCH("partial",E15)))</formula>
    </cfRule>
  </conditionalFormatting>
  <conditionalFormatting sqref="F15">
    <cfRule type="cellIs" dxfId="1444" priority="591" operator="equal">
      <formula>1</formula>
    </cfRule>
    <cfRule type="cellIs" dxfId="1443" priority="592" stopIfTrue="1" operator="equal">
      <formula>3</formula>
    </cfRule>
    <cfRule type="cellIs" dxfId="1442" priority="593" stopIfTrue="1" operator="equal">
      <formula>2</formula>
    </cfRule>
    <cfRule type="cellIs" dxfId="1441" priority="594" stopIfTrue="1" operator="equal">
      <formula>1</formula>
    </cfRule>
  </conditionalFormatting>
  <conditionalFormatting sqref="E15">
    <cfRule type="containsText" dxfId="1440" priority="587" operator="containsText" text="N/A">
      <formula>NOT(ISERROR(SEARCH("N/A",E15)))</formula>
    </cfRule>
    <cfRule type="containsText" dxfId="1439" priority="588" operator="containsText" text="No">
      <formula>NOT(ISERROR(SEARCH("No",E15)))</formula>
    </cfRule>
    <cfRule type="containsText" dxfId="1438" priority="589" operator="containsText" text="Partial">
      <formula>NOT(ISERROR(SEARCH("Partial",E15)))</formula>
    </cfRule>
    <cfRule type="containsText" dxfId="1437" priority="590" operator="containsText" text="Yes">
      <formula>NOT(ISERROR(SEARCH("Yes",E15)))</formula>
    </cfRule>
  </conditionalFormatting>
  <conditionalFormatting sqref="F15">
    <cfRule type="cellIs" dxfId="1436" priority="574" operator="equal">
      <formula>1</formula>
    </cfRule>
    <cfRule type="cellIs" dxfId="1435" priority="575" operator="equal">
      <formula>1</formula>
    </cfRule>
    <cfRule type="containsText" dxfId="1434" priority="576" operator="containsText" text="N/A">
      <formula>NOT(ISERROR(SEARCH("N/A",F15)))</formula>
    </cfRule>
    <cfRule type="cellIs" dxfId="1433" priority="577" operator="equal">
      <formula>1</formula>
    </cfRule>
    <cfRule type="cellIs" dxfId="1432" priority="578" operator="equal">
      <formula>1</formula>
    </cfRule>
    <cfRule type="cellIs" dxfId="1431" priority="579" operator="equal">
      <formula>2</formula>
    </cfRule>
    <cfRule type="cellIs" dxfId="1430" priority="580" operator="equal">
      <formula>2</formula>
    </cfRule>
    <cfRule type="cellIs" dxfId="1429" priority="581" operator="equal">
      <formula>2</formula>
    </cfRule>
    <cfRule type="cellIs" dxfId="1428" priority="582" operator="equal">
      <formula>3</formula>
    </cfRule>
    <cfRule type="containsBlanks" dxfId="1427" priority="583">
      <formula>LEN(TRIM(F15))=0</formula>
    </cfRule>
    <cfRule type="cellIs" dxfId="1426" priority="584" stopIfTrue="1" operator="equal">
      <formula>3</formula>
    </cfRule>
    <cfRule type="cellIs" dxfId="1425" priority="585" stopIfTrue="1" operator="equal">
      <formula>2</formula>
    </cfRule>
    <cfRule type="cellIs" dxfId="1424" priority="586" stopIfTrue="1" operator="equal">
      <formula>1</formula>
    </cfRule>
  </conditionalFormatting>
  <conditionalFormatting sqref="E15">
    <cfRule type="containsText" dxfId="1423" priority="571" operator="containsText" text="N/A">
      <formula>NOT(ISERROR(SEARCH("N/A",E15)))</formula>
    </cfRule>
    <cfRule type="containsBlanks" dxfId="1422" priority="572">
      <formula>LEN(TRIM(E15))=0</formula>
    </cfRule>
    <cfRule type="containsText" dxfId="1421" priority="573" operator="containsText" text="&quot; &quot;">
      <formula>NOT(ISERROR(SEARCH(""" """,E15)))</formula>
    </cfRule>
  </conditionalFormatting>
  <conditionalFormatting sqref="F15">
    <cfRule type="containsText" dxfId="1420" priority="560" operator="containsText" text="N/A">
      <formula>NOT(ISERROR(SEARCH("N/A",F15)))</formula>
    </cfRule>
    <cfRule type="cellIs" dxfId="1419" priority="561" operator="equal">
      <formula>1</formula>
    </cfRule>
    <cfRule type="cellIs" dxfId="1418" priority="562" operator="equal">
      <formula>1</formula>
    </cfRule>
    <cfRule type="cellIs" dxfId="1417" priority="563" operator="equal">
      <formula>2</formula>
    </cfRule>
    <cfRule type="cellIs" dxfId="1416" priority="564" operator="equal">
      <formula>2</formula>
    </cfRule>
    <cfRule type="cellIs" dxfId="1415" priority="565" operator="equal">
      <formula>2</formula>
    </cfRule>
    <cfRule type="cellIs" dxfId="1414" priority="566" operator="equal">
      <formula>3</formula>
    </cfRule>
    <cfRule type="containsBlanks" dxfId="1413" priority="567">
      <formula>LEN(TRIM(F15))=0</formula>
    </cfRule>
    <cfRule type="cellIs" dxfId="1412" priority="568" stopIfTrue="1" operator="equal">
      <formula>3</formula>
    </cfRule>
    <cfRule type="cellIs" dxfId="1411" priority="569" stopIfTrue="1" operator="equal">
      <formula>2</formula>
    </cfRule>
    <cfRule type="cellIs" dxfId="1410" priority="570" stopIfTrue="1" operator="equal">
      <formula>1</formula>
    </cfRule>
  </conditionalFormatting>
  <conditionalFormatting sqref="G15">
    <cfRule type="expression" dxfId="1409" priority="559">
      <formula>(ISBLANK($G15))*($F15=2)</formula>
    </cfRule>
  </conditionalFormatting>
  <conditionalFormatting sqref="E20:E27">
    <cfRule type="cellIs" dxfId="1408" priority="556" stopIfTrue="1" operator="equal">
      <formula>"Yes"</formula>
    </cfRule>
    <cfRule type="expression" dxfId="1407" priority="557" stopIfTrue="1">
      <formula>NOT(ISERROR(SEARCH("n/a",E20)))</formula>
    </cfRule>
    <cfRule type="expression" dxfId="1406" priority="558" stopIfTrue="1">
      <formula>NOT(ISERROR(SEARCH("partial",E20)))</formula>
    </cfRule>
  </conditionalFormatting>
  <conditionalFormatting sqref="F20:G27">
    <cfRule type="cellIs" dxfId="1405" priority="553" stopIfTrue="1" operator="equal">
      <formula>3</formula>
    </cfRule>
    <cfRule type="cellIs" dxfId="1404" priority="554" stopIfTrue="1" operator="equal">
      <formula>2</formula>
    </cfRule>
    <cfRule type="cellIs" dxfId="1403" priority="555" stopIfTrue="1" operator="equal">
      <formula>1</formula>
    </cfRule>
  </conditionalFormatting>
  <conditionalFormatting sqref="E20:E27">
    <cfRule type="cellIs" dxfId="1402" priority="550" stopIfTrue="1" operator="equal">
      <formula>"Yes"</formula>
    </cfRule>
    <cfRule type="cellIs" dxfId="1401" priority="551" stopIfTrue="1" operator="equal">
      <formula>"PARTIAL"</formula>
    </cfRule>
    <cfRule type="cellIs" dxfId="1400" priority="552" stopIfTrue="1" operator="equal">
      <formula>"NO"</formula>
    </cfRule>
  </conditionalFormatting>
  <conditionalFormatting sqref="E20:E27">
    <cfRule type="containsText" dxfId="1399" priority="546" operator="containsText" text="No">
      <formula>NOT(ISERROR(SEARCH("No",E20)))</formula>
    </cfRule>
    <cfRule type="cellIs" dxfId="1398" priority="547" stopIfTrue="1" operator="equal">
      <formula>"Yes"</formula>
    </cfRule>
    <cfRule type="expression" dxfId="1397" priority="548" stopIfTrue="1">
      <formula>NOT(ISERROR(SEARCH("n/a",E20)))</formula>
    </cfRule>
    <cfRule type="expression" dxfId="1396" priority="549" stopIfTrue="1">
      <formula>NOT(ISERROR(SEARCH("partial",E20)))</formula>
    </cfRule>
  </conditionalFormatting>
  <conditionalFormatting sqref="E20:E27">
    <cfRule type="containsText" dxfId="1395" priority="545" operator="containsText" text="No">
      <formula>NOT(ISERROR(SEARCH("No",E20)))</formula>
    </cfRule>
  </conditionalFormatting>
  <conditionalFormatting sqref="E20:E27">
    <cfRule type="containsText" dxfId="1394" priority="543" operator="containsText" text="No">
      <formula>NOT(ISERROR(SEARCH("No",E20)))</formula>
    </cfRule>
    <cfRule type="containsText" dxfId="1393" priority="544" operator="containsText" text="No">
      <formula>NOT(ISERROR(SEARCH("No",E20)))</formula>
    </cfRule>
  </conditionalFormatting>
  <conditionalFormatting sqref="F20:G27">
    <cfRule type="cellIs" dxfId="1392" priority="542" operator="equal">
      <formula>1</formula>
    </cfRule>
  </conditionalFormatting>
  <conditionalFormatting sqref="E20:E27">
    <cfRule type="containsText" dxfId="1391" priority="538" operator="containsText" text="No">
      <formula>NOT(ISERROR(SEARCH("No",E20)))</formula>
    </cfRule>
    <cfRule type="cellIs" dxfId="1390" priority="539" stopIfTrue="1" operator="equal">
      <formula>"Yes"</formula>
    </cfRule>
    <cfRule type="expression" dxfId="1389" priority="540" stopIfTrue="1">
      <formula>NOT(ISERROR(SEARCH("n/a",E20)))</formula>
    </cfRule>
    <cfRule type="expression" dxfId="1388" priority="541" stopIfTrue="1">
      <formula>NOT(ISERROR(SEARCH("partial",E20)))</formula>
    </cfRule>
  </conditionalFormatting>
  <conditionalFormatting sqref="F20:F27">
    <cfRule type="cellIs" dxfId="1387" priority="534" operator="equal">
      <formula>1</formula>
    </cfRule>
    <cfRule type="cellIs" dxfId="1386" priority="535" stopIfTrue="1" operator="equal">
      <formula>3</formula>
    </cfRule>
    <cfRule type="cellIs" dxfId="1385" priority="536" stopIfTrue="1" operator="equal">
      <formula>2</formula>
    </cfRule>
    <cfRule type="cellIs" dxfId="1384" priority="537" stopIfTrue="1" operator="equal">
      <formula>1</formula>
    </cfRule>
  </conditionalFormatting>
  <conditionalFormatting sqref="E20:E27">
    <cfRule type="containsText" dxfId="1383" priority="530" operator="containsText" text="N/A">
      <formula>NOT(ISERROR(SEARCH("N/A",E20)))</formula>
    </cfRule>
    <cfRule type="containsText" dxfId="1382" priority="531" operator="containsText" text="No">
      <formula>NOT(ISERROR(SEARCH("No",E20)))</formula>
    </cfRule>
    <cfRule type="containsText" dxfId="1381" priority="532" operator="containsText" text="Partial">
      <formula>NOT(ISERROR(SEARCH("Partial",E20)))</formula>
    </cfRule>
    <cfRule type="containsText" dxfId="1380" priority="533" operator="containsText" text="Yes">
      <formula>NOT(ISERROR(SEARCH("Yes",E20)))</formula>
    </cfRule>
  </conditionalFormatting>
  <conditionalFormatting sqref="F20:F27">
    <cfRule type="cellIs" dxfId="1379" priority="517" operator="equal">
      <formula>1</formula>
    </cfRule>
    <cfRule type="cellIs" dxfId="1378" priority="518" operator="equal">
      <formula>1</formula>
    </cfRule>
    <cfRule type="containsText" dxfId="1377" priority="519" operator="containsText" text="N/A">
      <formula>NOT(ISERROR(SEARCH("N/A",F20)))</formula>
    </cfRule>
    <cfRule type="cellIs" dxfId="1376" priority="520" operator="equal">
      <formula>1</formula>
    </cfRule>
    <cfRule type="cellIs" dxfId="1375" priority="521" operator="equal">
      <formula>1</formula>
    </cfRule>
    <cfRule type="cellIs" dxfId="1374" priority="522" operator="equal">
      <formula>2</formula>
    </cfRule>
    <cfRule type="cellIs" dxfId="1373" priority="523" operator="equal">
      <formula>2</formula>
    </cfRule>
    <cfRule type="cellIs" dxfId="1372" priority="524" operator="equal">
      <formula>2</formula>
    </cfRule>
    <cfRule type="cellIs" dxfId="1371" priority="525" operator="equal">
      <formula>3</formula>
    </cfRule>
    <cfRule type="containsBlanks" dxfId="1370" priority="526">
      <formula>LEN(TRIM(F20))=0</formula>
    </cfRule>
    <cfRule type="cellIs" dxfId="1369" priority="527" stopIfTrue="1" operator="equal">
      <formula>3</formula>
    </cfRule>
    <cfRule type="cellIs" dxfId="1368" priority="528" stopIfTrue="1" operator="equal">
      <formula>2</formula>
    </cfRule>
    <cfRule type="cellIs" dxfId="1367" priority="529" stopIfTrue="1" operator="equal">
      <formula>1</formula>
    </cfRule>
  </conditionalFormatting>
  <conditionalFormatting sqref="E20:E27">
    <cfRule type="containsText" dxfId="1366" priority="514" operator="containsText" text="N/A">
      <formula>NOT(ISERROR(SEARCH("N/A",E20)))</formula>
    </cfRule>
    <cfRule type="containsBlanks" dxfId="1365" priority="515">
      <formula>LEN(TRIM(E20))=0</formula>
    </cfRule>
    <cfRule type="containsText" dxfId="1364" priority="516" operator="containsText" text="&quot; &quot;">
      <formula>NOT(ISERROR(SEARCH(""" """,E20)))</formula>
    </cfRule>
  </conditionalFormatting>
  <conditionalFormatting sqref="F20:F27">
    <cfRule type="containsText" dxfId="1363" priority="503" operator="containsText" text="N/A">
      <formula>NOT(ISERROR(SEARCH("N/A",F20)))</formula>
    </cfRule>
    <cfRule type="cellIs" dxfId="1362" priority="504" operator="equal">
      <formula>1</formula>
    </cfRule>
    <cfRule type="cellIs" dxfId="1361" priority="505" operator="equal">
      <formula>1</formula>
    </cfRule>
    <cfRule type="cellIs" dxfId="1360" priority="506" operator="equal">
      <formula>2</formula>
    </cfRule>
    <cfRule type="cellIs" dxfId="1359" priority="507" operator="equal">
      <formula>2</formula>
    </cfRule>
    <cfRule type="cellIs" dxfId="1358" priority="508" operator="equal">
      <formula>2</formula>
    </cfRule>
    <cfRule type="cellIs" dxfId="1357" priority="509" operator="equal">
      <formula>3</formula>
    </cfRule>
    <cfRule type="containsBlanks" dxfId="1356" priority="510">
      <formula>LEN(TRIM(F20))=0</formula>
    </cfRule>
    <cfRule type="cellIs" dxfId="1355" priority="511" stopIfTrue="1" operator="equal">
      <formula>3</formula>
    </cfRule>
    <cfRule type="cellIs" dxfId="1354" priority="512" stopIfTrue="1" operator="equal">
      <formula>2</formula>
    </cfRule>
    <cfRule type="cellIs" dxfId="1353" priority="513" stopIfTrue="1" operator="equal">
      <formula>1</formula>
    </cfRule>
  </conditionalFormatting>
  <conditionalFormatting sqref="G20:G27">
    <cfRule type="expression" dxfId="1352" priority="502">
      <formula>(ISBLANK($G20))*($F20=2)</formula>
    </cfRule>
  </conditionalFormatting>
  <conditionalFormatting sqref="E29:E39">
    <cfRule type="cellIs" dxfId="1351" priority="499" stopIfTrue="1" operator="equal">
      <formula>"Yes"</formula>
    </cfRule>
    <cfRule type="expression" dxfId="1350" priority="500" stopIfTrue="1">
      <formula>NOT(ISERROR(SEARCH("n/a",E29)))</formula>
    </cfRule>
    <cfRule type="expression" dxfId="1349" priority="501" stopIfTrue="1">
      <formula>NOT(ISERROR(SEARCH("partial",E29)))</formula>
    </cfRule>
  </conditionalFormatting>
  <conditionalFormatting sqref="F29:G39">
    <cfRule type="cellIs" dxfId="1348" priority="496" stopIfTrue="1" operator="equal">
      <formula>3</formula>
    </cfRule>
    <cfRule type="cellIs" dxfId="1347" priority="497" stopIfTrue="1" operator="equal">
      <formula>2</formula>
    </cfRule>
    <cfRule type="cellIs" dxfId="1346" priority="498" stopIfTrue="1" operator="equal">
      <formula>1</formula>
    </cfRule>
  </conditionalFormatting>
  <conditionalFormatting sqref="E29:E39">
    <cfRule type="cellIs" dxfId="1345" priority="493" stopIfTrue="1" operator="equal">
      <formula>"Yes"</formula>
    </cfRule>
    <cfRule type="cellIs" dxfId="1344" priority="494" stopIfTrue="1" operator="equal">
      <formula>"PARTIAL"</formula>
    </cfRule>
    <cfRule type="cellIs" dxfId="1343" priority="495" stopIfTrue="1" operator="equal">
      <formula>"NO"</formula>
    </cfRule>
  </conditionalFormatting>
  <conditionalFormatting sqref="E29:E39">
    <cfRule type="containsText" dxfId="1342" priority="489" operator="containsText" text="No">
      <formula>NOT(ISERROR(SEARCH("No",E29)))</formula>
    </cfRule>
    <cfRule type="cellIs" dxfId="1341" priority="490" stopIfTrue="1" operator="equal">
      <formula>"Yes"</formula>
    </cfRule>
    <cfRule type="expression" dxfId="1340" priority="491" stopIfTrue="1">
      <formula>NOT(ISERROR(SEARCH("n/a",E29)))</formula>
    </cfRule>
    <cfRule type="expression" dxfId="1339" priority="492" stopIfTrue="1">
      <formula>NOT(ISERROR(SEARCH("partial",E29)))</formula>
    </cfRule>
  </conditionalFormatting>
  <conditionalFormatting sqref="E29:E39">
    <cfRule type="containsText" dxfId="1338" priority="488" operator="containsText" text="No">
      <formula>NOT(ISERROR(SEARCH("No",E29)))</formula>
    </cfRule>
  </conditionalFormatting>
  <conditionalFormatting sqref="E29:E39">
    <cfRule type="containsText" dxfId="1337" priority="486" operator="containsText" text="No">
      <formula>NOT(ISERROR(SEARCH("No",E29)))</formula>
    </cfRule>
    <cfRule type="containsText" dxfId="1336" priority="487" operator="containsText" text="No">
      <formula>NOT(ISERROR(SEARCH("No",E29)))</formula>
    </cfRule>
  </conditionalFormatting>
  <conditionalFormatting sqref="F29:G39">
    <cfRule type="cellIs" dxfId="1335" priority="485" operator="equal">
      <formula>1</formula>
    </cfRule>
  </conditionalFormatting>
  <conditionalFormatting sqref="E29:E39">
    <cfRule type="containsText" dxfId="1334" priority="481" operator="containsText" text="No">
      <formula>NOT(ISERROR(SEARCH("No",E29)))</formula>
    </cfRule>
    <cfRule type="cellIs" dxfId="1333" priority="482" stopIfTrue="1" operator="equal">
      <formula>"Yes"</formula>
    </cfRule>
    <cfRule type="expression" dxfId="1332" priority="483" stopIfTrue="1">
      <formula>NOT(ISERROR(SEARCH("n/a",E29)))</formula>
    </cfRule>
    <cfRule type="expression" dxfId="1331" priority="484" stopIfTrue="1">
      <formula>NOT(ISERROR(SEARCH("partial",E29)))</formula>
    </cfRule>
  </conditionalFormatting>
  <conditionalFormatting sqref="F29:F39">
    <cfRule type="cellIs" dxfId="1330" priority="477" operator="equal">
      <formula>1</formula>
    </cfRule>
    <cfRule type="cellIs" dxfId="1329" priority="478" stopIfTrue="1" operator="equal">
      <formula>3</formula>
    </cfRule>
    <cfRule type="cellIs" dxfId="1328" priority="479" stopIfTrue="1" operator="equal">
      <formula>2</formula>
    </cfRule>
    <cfRule type="cellIs" dxfId="1327" priority="480" stopIfTrue="1" operator="equal">
      <formula>1</formula>
    </cfRule>
  </conditionalFormatting>
  <conditionalFormatting sqref="E29:E39">
    <cfRule type="containsText" dxfId="1326" priority="473" operator="containsText" text="N/A">
      <formula>NOT(ISERROR(SEARCH("N/A",E29)))</formula>
    </cfRule>
    <cfRule type="containsText" dxfId="1325" priority="474" operator="containsText" text="No">
      <formula>NOT(ISERROR(SEARCH("No",E29)))</formula>
    </cfRule>
    <cfRule type="containsText" dxfId="1324" priority="475" operator="containsText" text="Partial">
      <formula>NOT(ISERROR(SEARCH("Partial",E29)))</formula>
    </cfRule>
    <cfRule type="containsText" dxfId="1323" priority="476" operator="containsText" text="Yes">
      <formula>NOT(ISERROR(SEARCH("Yes",E29)))</formula>
    </cfRule>
  </conditionalFormatting>
  <conditionalFormatting sqref="F29:F39">
    <cfRule type="cellIs" dxfId="1322" priority="460" operator="equal">
      <formula>1</formula>
    </cfRule>
    <cfRule type="cellIs" dxfId="1321" priority="461" operator="equal">
      <formula>1</formula>
    </cfRule>
    <cfRule type="containsText" dxfId="1320" priority="462" operator="containsText" text="N/A">
      <formula>NOT(ISERROR(SEARCH("N/A",F29)))</formula>
    </cfRule>
    <cfRule type="cellIs" dxfId="1319" priority="463" operator="equal">
      <formula>1</formula>
    </cfRule>
    <cfRule type="cellIs" dxfId="1318" priority="464" operator="equal">
      <formula>1</formula>
    </cfRule>
    <cfRule type="cellIs" dxfId="1317" priority="465" operator="equal">
      <formula>2</formula>
    </cfRule>
    <cfRule type="cellIs" dxfId="1316" priority="466" operator="equal">
      <formula>2</formula>
    </cfRule>
    <cfRule type="cellIs" dxfId="1315" priority="467" operator="equal">
      <formula>2</formula>
    </cfRule>
    <cfRule type="cellIs" dxfId="1314" priority="468" operator="equal">
      <formula>3</formula>
    </cfRule>
    <cfRule type="containsBlanks" dxfId="1313" priority="469">
      <formula>LEN(TRIM(F29))=0</formula>
    </cfRule>
    <cfRule type="cellIs" dxfId="1312" priority="470" stopIfTrue="1" operator="equal">
      <formula>3</formula>
    </cfRule>
    <cfRule type="cellIs" dxfId="1311" priority="471" stopIfTrue="1" operator="equal">
      <formula>2</formula>
    </cfRule>
    <cfRule type="cellIs" dxfId="1310" priority="472" stopIfTrue="1" operator="equal">
      <formula>1</formula>
    </cfRule>
  </conditionalFormatting>
  <conditionalFormatting sqref="E29:E39">
    <cfRule type="containsText" dxfId="1309" priority="457" operator="containsText" text="N/A">
      <formula>NOT(ISERROR(SEARCH("N/A",E29)))</formula>
    </cfRule>
    <cfRule type="containsBlanks" dxfId="1308" priority="458">
      <formula>LEN(TRIM(E29))=0</formula>
    </cfRule>
    <cfRule type="containsText" dxfId="1307" priority="459" operator="containsText" text="&quot; &quot;">
      <formula>NOT(ISERROR(SEARCH(""" """,E29)))</formula>
    </cfRule>
  </conditionalFormatting>
  <conditionalFormatting sqref="F29:F39">
    <cfRule type="containsText" dxfId="1306" priority="446" operator="containsText" text="N/A">
      <formula>NOT(ISERROR(SEARCH("N/A",F29)))</formula>
    </cfRule>
    <cfRule type="cellIs" dxfId="1305" priority="447" operator="equal">
      <formula>1</formula>
    </cfRule>
    <cfRule type="cellIs" dxfId="1304" priority="448" operator="equal">
      <formula>1</formula>
    </cfRule>
    <cfRule type="cellIs" dxfId="1303" priority="449" operator="equal">
      <formula>2</formula>
    </cfRule>
    <cfRule type="cellIs" dxfId="1302" priority="450" operator="equal">
      <formula>2</formula>
    </cfRule>
    <cfRule type="cellIs" dxfId="1301" priority="451" operator="equal">
      <formula>2</formula>
    </cfRule>
    <cfRule type="cellIs" dxfId="1300" priority="452" operator="equal">
      <formula>3</formula>
    </cfRule>
    <cfRule type="containsBlanks" dxfId="1299" priority="453">
      <formula>LEN(TRIM(F29))=0</formula>
    </cfRule>
    <cfRule type="cellIs" dxfId="1298" priority="454" stopIfTrue="1" operator="equal">
      <formula>3</formula>
    </cfRule>
    <cfRule type="cellIs" dxfId="1297" priority="455" stopIfTrue="1" operator="equal">
      <formula>2</formula>
    </cfRule>
    <cfRule type="cellIs" dxfId="1296" priority="456" stopIfTrue="1" operator="equal">
      <formula>1</formula>
    </cfRule>
  </conditionalFormatting>
  <conditionalFormatting sqref="G29:G39">
    <cfRule type="expression" dxfId="1295" priority="445">
      <formula>(ISBLANK($G29))*($F29=2)</formula>
    </cfRule>
  </conditionalFormatting>
  <conditionalFormatting sqref="E41:E49">
    <cfRule type="cellIs" dxfId="1294" priority="442" stopIfTrue="1" operator="equal">
      <formula>"Yes"</formula>
    </cfRule>
    <cfRule type="expression" dxfId="1293" priority="443" stopIfTrue="1">
      <formula>NOT(ISERROR(SEARCH("n/a",E41)))</formula>
    </cfRule>
    <cfRule type="expression" dxfId="1292" priority="444" stopIfTrue="1">
      <formula>NOT(ISERROR(SEARCH("partial",E41)))</formula>
    </cfRule>
  </conditionalFormatting>
  <conditionalFormatting sqref="F41:G49">
    <cfRule type="cellIs" dxfId="1291" priority="439" stopIfTrue="1" operator="equal">
      <formula>3</formula>
    </cfRule>
    <cfRule type="cellIs" dxfId="1290" priority="440" stopIfTrue="1" operator="equal">
      <formula>2</formula>
    </cfRule>
    <cfRule type="cellIs" dxfId="1289" priority="441" stopIfTrue="1" operator="equal">
      <formula>1</formula>
    </cfRule>
  </conditionalFormatting>
  <conditionalFormatting sqref="E41:E49">
    <cfRule type="cellIs" dxfId="1288" priority="436" stopIfTrue="1" operator="equal">
      <formula>"Yes"</formula>
    </cfRule>
    <cfRule type="cellIs" dxfId="1287" priority="437" stopIfTrue="1" operator="equal">
      <formula>"PARTIAL"</formula>
    </cfRule>
    <cfRule type="cellIs" dxfId="1286" priority="438" stopIfTrue="1" operator="equal">
      <formula>"NO"</formula>
    </cfRule>
  </conditionalFormatting>
  <conditionalFormatting sqref="E41:E49">
    <cfRule type="containsText" dxfId="1285" priority="432" operator="containsText" text="No">
      <formula>NOT(ISERROR(SEARCH("No",E41)))</formula>
    </cfRule>
    <cfRule type="cellIs" dxfId="1284" priority="433" stopIfTrue="1" operator="equal">
      <formula>"Yes"</formula>
    </cfRule>
    <cfRule type="expression" dxfId="1283" priority="434" stopIfTrue="1">
      <formula>NOT(ISERROR(SEARCH("n/a",E41)))</formula>
    </cfRule>
    <cfRule type="expression" dxfId="1282" priority="435" stopIfTrue="1">
      <formula>NOT(ISERROR(SEARCH("partial",E41)))</formula>
    </cfRule>
  </conditionalFormatting>
  <conditionalFormatting sqref="E41:E49">
    <cfRule type="containsText" dxfId="1281" priority="431" operator="containsText" text="No">
      <formula>NOT(ISERROR(SEARCH("No",E41)))</formula>
    </cfRule>
  </conditionalFormatting>
  <conditionalFormatting sqref="E41:E49">
    <cfRule type="containsText" dxfId="1280" priority="429" operator="containsText" text="No">
      <formula>NOT(ISERROR(SEARCH("No",E41)))</formula>
    </cfRule>
    <cfRule type="containsText" dxfId="1279" priority="430" operator="containsText" text="No">
      <formula>NOT(ISERROR(SEARCH("No",E41)))</formula>
    </cfRule>
  </conditionalFormatting>
  <conditionalFormatting sqref="F41:G49">
    <cfRule type="cellIs" dxfId="1278" priority="428" operator="equal">
      <formula>1</formula>
    </cfRule>
  </conditionalFormatting>
  <conditionalFormatting sqref="E41:E49">
    <cfRule type="containsText" dxfId="1277" priority="424" operator="containsText" text="No">
      <formula>NOT(ISERROR(SEARCH("No",E41)))</formula>
    </cfRule>
    <cfRule type="cellIs" dxfId="1276" priority="425" stopIfTrue="1" operator="equal">
      <formula>"Yes"</formula>
    </cfRule>
    <cfRule type="expression" dxfId="1275" priority="426" stopIfTrue="1">
      <formula>NOT(ISERROR(SEARCH("n/a",E41)))</formula>
    </cfRule>
    <cfRule type="expression" dxfId="1274" priority="427" stopIfTrue="1">
      <formula>NOT(ISERROR(SEARCH("partial",E41)))</formula>
    </cfRule>
  </conditionalFormatting>
  <conditionalFormatting sqref="F41:F49">
    <cfRule type="cellIs" dxfId="1273" priority="420" operator="equal">
      <formula>1</formula>
    </cfRule>
    <cfRule type="cellIs" dxfId="1272" priority="421" stopIfTrue="1" operator="equal">
      <formula>3</formula>
    </cfRule>
    <cfRule type="cellIs" dxfId="1271" priority="422" stopIfTrue="1" operator="equal">
      <formula>2</formula>
    </cfRule>
    <cfRule type="cellIs" dxfId="1270" priority="423" stopIfTrue="1" operator="equal">
      <formula>1</formula>
    </cfRule>
  </conditionalFormatting>
  <conditionalFormatting sqref="E41:E49">
    <cfRule type="containsText" dxfId="1269" priority="416" operator="containsText" text="N/A">
      <formula>NOT(ISERROR(SEARCH("N/A",E41)))</formula>
    </cfRule>
    <cfRule type="containsText" dxfId="1268" priority="417" operator="containsText" text="No">
      <formula>NOT(ISERROR(SEARCH("No",E41)))</formula>
    </cfRule>
    <cfRule type="containsText" dxfId="1267" priority="418" operator="containsText" text="Partial">
      <formula>NOT(ISERROR(SEARCH("Partial",E41)))</formula>
    </cfRule>
    <cfRule type="containsText" dxfId="1266" priority="419" operator="containsText" text="Yes">
      <formula>NOT(ISERROR(SEARCH("Yes",E41)))</formula>
    </cfRule>
  </conditionalFormatting>
  <conditionalFormatting sqref="F41:F49">
    <cfRule type="cellIs" dxfId="1265" priority="403" operator="equal">
      <formula>1</formula>
    </cfRule>
    <cfRule type="cellIs" dxfId="1264" priority="404" operator="equal">
      <formula>1</formula>
    </cfRule>
    <cfRule type="containsText" dxfId="1263" priority="405" operator="containsText" text="N/A">
      <formula>NOT(ISERROR(SEARCH("N/A",F41)))</formula>
    </cfRule>
    <cfRule type="cellIs" dxfId="1262" priority="406" operator="equal">
      <formula>1</formula>
    </cfRule>
    <cfRule type="cellIs" dxfId="1261" priority="407" operator="equal">
      <formula>1</formula>
    </cfRule>
    <cfRule type="cellIs" dxfId="1260" priority="408" operator="equal">
      <formula>2</formula>
    </cfRule>
    <cfRule type="cellIs" dxfId="1259" priority="409" operator="equal">
      <formula>2</formula>
    </cfRule>
    <cfRule type="cellIs" dxfId="1258" priority="410" operator="equal">
      <formula>2</formula>
    </cfRule>
    <cfRule type="cellIs" dxfId="1257" priority="411" operator="equal">
      <formula>3</formula>
    </cfRule>
    <cfRule type="containsBlanks" dxfId="1256" priority="412">
      <formula>LEN(TRIM(F41))=0</formula>
    </cfRule>
    <cfRule type="cellIs" dxfId="1255" priority="413" stopIfTrue="1" operator="equal">
      <formula>3</formula>
    </cfRule>
    <cfRule type="cellIs" dxfId="1254" priority="414" stopIfTrue="1" operator="equal">
      <formula>2</formula>
    </cfRule>
    <cfRule type="cellIs" dxfId="1253" priority="415" stopIfTrue="1" operator="equal">
      <formula>1</formula>
    </cfRule>
  </conditionalFormatting>
  <conditionalFormatting sqref="E41:E49">
    <cfRule type="containsText" dxfId="1252" priority="400" operator="containsText" text="N/A">
      <formula>NOT(ISERROR(SEARCH("N/A",E41)))</formula>
    </cfRule>
    <cfRule type="containsBlanks" dxfId="1251" priority="401">
      <formula>LEN(TRIM(E41))=0</formula>
    </cfRule>
    <cfRule type="containsText" dxfId="1250" priority="402" operator="containsText" text="&quot; &quot;">
      <formula>NOT(ISERROR(SEARCH(""" """,E41)))</formula>
    </cfRule>
  </conditionalFormatting>
  <conditionalFormatting sqref="F41:F49">
    <cfRule type="containsText" dxfId="1249" priority="389" operator="containsText" text="N/A">
      <formula>NOT(ISERROR(SEARCH("N/A",F41)))</formula>
    </cfRule>
    <cfRule type="cellIs" dxfId="1248" priority="390" operator="equal">
      <formula>1</formula>
    </cfRule>
    <cfRule type="cellIs" dxfId="1247" priority="391" operator="equal">
      <formula>1</formula>
    </cfRule>
    <cfRule type="cellIs" dxfId="1246" priority="392" operator="equal">
      <formula>2</formula>
    </cfRule>
    <cfRule type="cellIs" dxfId="1245" priority="393" operator="equal">
      <formula>2</formula>
    </cfRule>
    <cfRule type="cellIs" dxfId="1244" priority="394" operator="equal">
      <formula>2</formula>
    </cfRule>
    <cfRule type="cellIs" dxfId="1243" priority="395" operator="equal">
      <formula>3</formula>
    </cfRule>
    <cfRule type="containsBlanks" dxfId="1242" priority="396">
      <formula>LEN(TRIM(F41))=0</formula>
    </cfRule>
    <cfRule type="cellIs" dxfId="1241" priority="397" stopIfTrue="1" operator="equal">
      <formula>3</formula>
    </cfRule>
    <cfRule type="cellIs" dxfId="1240" priority="398" stopIfTrue="1" operator="equal">
      <formula>2</formula>
    </cfRule>
    <cfRule type="cellIs" dxfId="1239" priority="399" stopIfTrue="1" operator="equal">
      <formula>1</formula>
    </cfRule>
  </conditionalFormatting>
  <conditionalFormatting sqref="G41:G49">
    <cfRule type="expression" dxfId="1238" priority="388">
      <formula>(ISBLANK($G41))*($F41=2)</formula>
    </cfRule>
  </conditionalFormatting>
  <conditionalFormatting sqref="E51:E60">
    <cfRule type="cellIs" dxfId="1237" priority="385" stopIfTrue="1" operator="equal">
      <formula>"Yes"</formula>
    </cfRule>
    <cfRule type="expression" dxfId="1236" priority="386" stopIfTrue="1">
      <formula>NOT(ISERROR(SEARCH("n/a",E51)))</formula>
    </cfRule>
    <cfRule type="expression" dxfId="1235" priority="387" stopIfTrue="1">
      <formula>NOT(ISERROR(SEARCH("partial",E51)))</formula>
    </cfRule>
  </conditionalFormatting>
  <conditionalFormatting sqref="F51:G60">
    <cfRule type="cellIs" dxfId="1234" priority="382" stopIfTrue="1" operator="equal">
      <formula>3</formula>
    </cfRule>
    <cfRule type="cellIs" dxfId="1233" priority="383" stopIfTrue="1" operator="equal">
      <formula>2</formula>
    </cfRule>
    <cfRule type="cellIs" dxfId="1232" priority="384" stopIfTrue="1" operator="equal">
      <formula>1</formula>
    </cfRule>
  </conditionalFormatting>
  <conditionalFormatting sqref="E51:E60">
    <cfRule type="cellIs" dxfId="1231" priority="379" stopIfTrue="1" operator="equal">
      <formula>"Yes"</formula>
    </cfRule>
    <cfRule type="cellIs" dxfId="1230" priority="380" stopIfTrue="1" operator="equal">
      <formula>"PARTIAL"</formula>
    </cfRule>
    <cfRule type="cellIs" dxfId="1229" priority="381" stopIfTrue="1" operator="equal">
      <formula>"NO"</formula>
    </cfRule>
  </conditionalFormatting>
  <conditionalFormatting sqref="E51:E60">
    <cfRule type="containsText" dxfId="1228" priority="375" operator="containsText" text="No">
      <formula>NOT(ISERROR(SEARCH("No",E51)))</formula>
    </cfRule>
    <cfRule type="cellIs" dxfId="1227" priority="376" stopIfTrue="1" operator="equal">
      <formula>"Yes"</formula>
    </cfRule>
    <cfRule type="expression" dxfId="1226" priority="377" stopIfTrue="1">
      <formula>NOT(ISERROR(SEARCH("n/a",E51)))</formula>
    </cfRule>
    <cfRule type="expression" dxfId="1225" priority="378" stopIfTrue="1">
      <formula>NOT(ISERROR(SEARCH("partial",E51)))</formula>
    </cfRule>
  </conditionalFormatting>
  <conditionalFormatting sqref="E51:E60">
    <cfRule type="containsText" dxfId="1224" priority="374" operator="containsText" text="No">
      <formula>NOT(ISERROR(SEARCH("No",E51)))</formula>
    </cfRule>
  </conditionalFormatting>
  <conditionalFormatting sqref="E51:E60">
    <cfRule type="containsText" dxfId="1223" priority="372" operator="containsText" text="No">
      <formula>NOT(ISERROR(SEARCH("No",E51)))</formula>
    </cfRule>
    <cfRule type="containsText" dxfId="1222" priority="373" operator="containsText" text="No">
      <formula>NOT(ISERROR(SEARCH("No",E51)))</formula>
    </cfRule>
  </conditionalFormatting>
  <conditionalFormatting sqref="F51:G60">
    <cfRule type="cellIs" dxfId="1221" priority="371" operator="equal">
      <formula>1</formula>
    </cfRule>
  </conditionalFormatting>
  <conditionalFormatting sqref="E51:E60">
    <cfRule type="containsText" dxfId="1220" priority="367" operator="containsText" text="No">
      <formula>NOT(ISERROR(SEARCH("No",E51)))</formula>
    </cfRule>
    <cfRule type="cellIs" dxfId="1219" priority="368" stopIfTrue="1" operator="equal">
      <formula>"Yes"</formula>
    </cfRule>
    <cfRule type="expression" dxfId="1218" priority="369" stopIfTrue="1">
      <formula>NOT(ISERROR(SEARCH("n/a",E51)))</formula>
    </cfRule>
    <cfRule type="expression" dxfId="1217" priority="370" stopIfTrue="1">
      <formula>NOT(ISERROR(SEARCH("partial",E51)))</formula>
    </cfRule>
  </conditionalFormatting>
  <conditionalFormatting sqref="F51:F60">
    <cfRule type="cellIs" dxfId="1216" priority="363" operator="equal">
      <formula>1</formula>
    </cfRule>
    <cfRule type="cellIs" dxfId="1215" priority="364" stopIfTrue="1" operator="equal">
      <formula>3</formula>
    </cfRule>
    <cfRule type="cellIs" dxfId="1214" priority="365" stopIfTrue="1" operator="equal">
      <formula>2</formula>
    </cfRule>
    <cfRule type="cellIs" dxfId="1213" priority="366" stopIfTrue="1" operator="equal">
      <formula>1</formula>
    </cfRule>
  </conditionalFormatting>
  <conditionalFormatting sqref="E51:E60">
    <cfRule type="containsText" dxfId="1212" priority="359" operator="containsText" text="N/A">
      <formula>NOT(ISERROR(SEARCH("N/A",E51)))</formula>
    </cfRule>
    <cfRule type="containsText" dxfId="1211" priority="360" operator="containsText" text="No">
      <formula>NOT(ISERROR(SEARCH("No",E51)))</formula>
    </cfRule>
    <cfRule type="containsText" dxfId="1210" priority="361" operator="containsText" text="Partial">
      <formula>NOT(ISERROR(SEARCH("Partial",E51)))</formula>
    </cfRule>
    <cfRule type="containsText" dxfId="1209" priority="362" operator="containsText" text="Yes">
      <formula>NOT(ISERROR(SEARCH("Yes",E51)))</formula>
    </cfRule>
  </conditionalFormatting>
  <conditionalFormatting sqref="F51:F60">
    <cfRule type="cellIs" dxfId="1208" priority="346" operator="equal">
      <formula>1</formula>
    </cfRule>
    <cfRule type="cellIs" dxfId="1207" priority="347" operator="equal">
      <formula>1</formula>
    </cfRule>
    <cfRule type="containsText" dxfId="1206" priority="348" operator="containsText" text="N/A">
      <formula>NOT(ISERROR(SEARCH("N/A",F51)))</formula>
    </cfRule>
    <cfRule type="cellIs" dxfId="1205" priority="349" operator="equal">
      <formula>1</formula>
    </cfRule>
    <cfRule type="cellIs" dxfId="1204" priority="350" operator="equal">
      <formula>1</formula>
    </cfRule>
    <cfRule type="cellIs" dxfId="1203" priority="351" operator="equal">
      <formula>2</formula>
    </cfRule>
    <cfRule type="cellIs" dxfId="1202" priority="352" operator="equal">
      <formula>2</formula>
    </cfRule>
    <cfRule type="cellIs" dxfId="1201" priority="353" operator="equal">
      <formula>2</formula>
    </cfRule>
    <cfRule type="cellIs" dxfId="1200" priority="354" operator="equal">
      <formula>3</formula>
    </cfRule>
    <cfRule type="containsBlanks" dxfId="1199" priority="355">
      <formula>LEN(TRIM(F51))=0</formula>
    </cfRule>
    <cfRule type="cellIs" dxfId="1198" priority="356" stopIfTrue="1" operator="equal">
      <formula>3</formula>
    </cfRule>
    <cfRule type="cellIs" dxfId="1197" priority="357" stopIfTrue="1" operator="equal">
      <formula>2</formula>
    </cfRule>
    <cfRule type="cellIs" dxfId="1196" priority="358" stopIfTrue="1" operator="equal">
      <formula>1</formula>
    </cfRule>
  </conditionalFormatting>
  <conditionalFormatting sqref="E51:E60">
    <cfRule type="containsText" dxfId="1195" priority="343" operator="containsText" text="N/A">
      <formula>NOT(ISERROR(SEARCH("N/A",E51)))</formula>
    </cfRule>
    <cfRule type="containsBlanks" dxfId="1194" priority="344">
      <formula>LEN(TRIM(E51))=0</formula>
    </cfRule>
    <cfRule type="containsText" dxfId="1193" priority="345" operator="containsText" text="&quot; &quot;">
      <formula>NOT(ISERROR(SEARCH(""" """,E51)))</formula>
    </cfRule>
  </conditionalFormatting>
  <conditionalFormatting sqref="F51:F60">
    <cfRule type="containsText" dxfId="1192" priority="332" operator="containsText" text="N/A">
      <formula>NOT(ISERROR(SEARCH("N/A",F51)))</formula>
    </cfRule>
    <cfRule type="cellIs" dxfId="1191" priority="333" operator="equal">
      <formula>1</formula>
    </cfRule>
    <cfRule type="cellIs" dxfId="1190" priority="334" operator="equal">
      <formula>1</formula>
    </cfRule>
    <cfRule type="cellIs" dxfId="1189" priority="335" operator="equal">
      <formula>2</formula>
    </cfRule>
    <cfRule type="cellIs" dxfId="1188" priority="336" operator="equal">
      <formula>2</formula>
    </cfRule>
    <cfRule type="cellIs" dxfId="1187" priority="337" operator="equal">
      <formula>2</formula>
    </cfRule>
    <cfRule type="cellIs" dxfId="1186" priority="338" operator="equal">
      <formula>3</formula>
    </cfRule>
    <cfRule type="containsBlanks" dxfId="1185" priority="339">
      <formula>LEN(TRIM(F51))=0</formula>
    </cfRule>
    <cfRule type="cellIs" dxfId="1184" priority="340" stopIfTrue="1" operator="equal">
      <formula>3</formula>
    </cfRule>
    <cfRule type="cellIs" dxfId="1183" priority="341" stopIfTrue="1" operator="equal">
      <formula>2</formula>
    </cfRule>
    <cfRule type="cellIs" dxfId="1182" priority="342" stopIfTrue="1" operator="equal">
      <formula>1</formula>
    </cfRule>
  </conditionalFormatting>
  <conditionalFormatting sqref="G51:G60">
    <cfRule type="expression" dxfId="1181" priority="331">
      <formula>(ISBLANK($G51))*($F51=2)</formula>
    </cfRule>
  </conditionalFormatting>
  <conditionalFormatting sqref="E62">
    <cfRule type="cellIs" dxfId="1180" priority="271" stopIfTrue="1" operator="equal">
      <formula>"Yes"</formula>
    </cfRule>
    <cfRule type="expression" dxfId="1179" priority="272" stopIfTrue="1">
      <formula>NOT(ISERROR(SEARCH("n/a",E62)))</formula>
    </cfRule>
    <cfRule type="expression" dxfId="1178" priority="273" stopIfTrue="1">
      <formula>NOT(ISERROR(SEARCH("partial",E62)))</formula>
    </cfRule>
  </conditionalFormatting>
  <conditionalFormatting sqref="E62">
    <cfRule type="cellIs" dxfId="1177" priority="268" stopIfTrue="1" operator="equal">
      <formula>"Yes"</formula>
    </cfRule>
    <cfRule type="cellIs" dxfId="1176" priority="269" stopIfTrue="1" operator="equal">
      <formula>"PARTIAL"</formula>
    </cfRule>
    <cfRule type="cellIs" dxfId="1175" priority="270" stopIfTrue="1" operator="equal">
      <formula>"NO"</formula>
    </cfRule>
  </conditionalFormatting>
  <conditionalFormatting sqref="E62">
    <cfRule type="containsText" dxfId="1174" priority="264" operator="containsText" text="No">
      <formula>NOT(ISERROR(SEARCH("No",E62)))</formula>
    </cfRule>
    <cfRule type="cellIs" dxfId="1173" priority="265" stopIfTrue="1" operator="equal">
      <formula>"Yes"</formula>
    </cfRule>
    <cfRule type="expression" dxfId="1172" priority="266" stopIfTrue="1">
      <formula>NOT(ISERROR(SEARCH("n/a",E62)))</formula>
    </cfRule>
    <cfRule type="expression" dxfId="1171" priority="267" stopIfTrue="1">
      <formula>NOT(ISERROR(SEARCH("partial",E62)))</formula>
    </cfRule>
  </conditionalFormatting>
  <conditionalFormatting sqref="E62">
    <cfRule type="containsText" dxfId="1170" priority="263" operator="containsText" text="No">
      <formula>NOT(ISERROR(SEARCH("No",E62)))</formula>
    </cfRule>
  </conditionalFormatting>
  <conditionalFormatting sqref="E62">
    <cfRule type="containsText" dxfId="1169" priority="261" operator="containsText" text="No">
      <formula>NOT(ISERROR(SEARCH("No",E62)))</formula>
    </cfRule>
    <cfRule type="containsText" dxfId="1168" priority="262" operator="containsText" text="No">
      <formula>NOT(ISERROR(SEARCH("No",E62)))</formula>
    </cfRule>
  </conditionalFormatting>
  <conditionalFormatting sqref="E62">
    <cfRule type="containsText" dxfId="1167" priority="257" operator="containsText" text="No">
      <formula>NOT(ISERROR(SEARCH("No",E62)))</formula>
    </cfRule>
    <cfRule type="cellIs" dxfId="1166" priority="258" stopIfTrue="1" operator="equal">
      <formula>"Yes"</formula>
    </cfRule>
    <cfRule type="expression" dxfId="1165" priority="259" stopIfTrue="1">
      <formula>NOT(ISERROR(SEARCH("n/a",E62)))</formula>
    </cfRule>
    <cfRule type="expression" dxfId="1164" priority="260" stopIfTrue="1">
      <formula>NOT(ISERROR(SEARCH("partial",E62)))</formula>
    </cfRule>
  </conditionalFormatting>
  <conditionalFormatting sqref="E62">
    <cfRule type="containsText" dxfId="1163" priority="253" operator="containsText" text="N/A">
      <formula>NOT(ISERROR(SEARCH("N/A",E62)))</formula>
    </cfRule>
    <cfRule type="containsText" dxfId="1162" priority="254" operator="containsText" text="No">
      <formula>NOT(ISERROR(SEARCH("No",E62)))</formula>
    </cfRule>
    <cfRule type="containsText" dxfId="1161" priority="255" operator="containsText" text="Partial">
      <formula>NOT(ISERROR(SEARCH("Partial",E62)))</formula>
    </cfRule>
    <cfRule type="containsText" dxfId="1160" priority="256" operator="containsText" text="Yes">
      <formula>NOT(ISERROR(SEARCH("Yes",E62)))</formula>
    </cfRule>
  </conditionalFormatting>
  <conditionalFormatting sqref="E62">
    <cfRule type="containsText" dxfId="1159" priority="250" operator="containsText" text="N/A">
      <formula>NOT(ISERROR(SEARCH("N/A",E62)))</formula>
    </cfRule>
    <cfRule type="containsBlanks" dxfId="1158" priority="251">
      <formula>LEN(TRIM(E62))=0</formula>
    </cfRule>
    <cfRule type="containsText" dxfId="1157" priority="252" operator="containsText" text="&quot; &quot;">
      <formula>NOT(ISERROR(SEARCH(""" """,E62)))</formula>
    </cfRule>
  </conditionalFormatting>
  <conditionalFormatting sqref="E63">
    <cfRule type="cellIs" dxfId="1156" priority="247" stopIfTrue="1" operator="equal">
      <formula>"Yes"</formula>
    </cfRule>
    <cfRule type="expression" dxfId="1155" priority="248" stopIfTrue="1">
      <formula>NOT(ISERROR(SEARCH("n/a",E63)))</formula>
    </cfRule>
    <cfRule type="expression" dxfId="1154" priority="249" stopIfTrue="1">
      <formula>NOT(ISERROR(SEARCH("partial",E63)))</formula>
    </cfRule>
  </conditionalFormatting>
  <conditionalFormatting sqref="E63">
    <cfRule type="cellIs" dxfId="1153" priority="244" stopIfTrue="1" operator="equal">
      <formula>"Yes"</formula>
    </cfRule>
    <cfRule type="cellIs" dxfId="1152" priority="245" stopIfTrue="1" operator="equal">
      <formula>"PARTIAL"</formula>
    </cfRule>
    <cfRule type="cellIs" dxfId="1151" priority="246" stopIfTrue="1" operator="equal">
      <formula>"NO"</formula>
    </cfRule>
  </conditionalFormatting>
  <conditionalFormatting sqref="E63">
    <cfRule type="containsText" dxfId="1150" priority="240" operator="containsText" text="No">
      <formula>NOT(ISERROR(SEARCH("No",E63)))</formula>
    </cfRule>
    <cfRule type="cellIs" dxfId="1149" priority="241" stopIfTrue="1" operator="equal">
      <formula>"Yes"</formula>
    </cfRule>
    <cfRule type="expression" dxfId="1148" priority="242" stopIfTrue="1">
      <formula>NOT(ISERROR(SEARCH("n/a",E63)))</formula>
    </cfRule>
    <cfRule type="expression" dxfId="1147" priority="243" stopIfTrue="1">
      <formula>NOT(ISERROR(SEARCH("partial",E63)))</formula>
    </cfRule>
  </conditionalFormatting>
  <conditionalFormatting sqref="E63">
    <cfRule type="containsText" dxfId="1146" priority="239" operator="containsText" text="No">
      <formula>NOT(ISERROR(SEARCH("No",E63)))</formula>
    </cfRule>
  </conditionalFormatting>
  <conditionalFormatting sqref="E63">
    <cfRule type="containsText" dxfId="1145" priority="237" operator="containsText" text="No">
      <formula>NOT(ISERROR(SEARCH("No",E63)))</formula>
    </cfRule>
    <cfRule type="containsText" dxfId="1144" priority="238" operator="containsText" text="No">
      <formula>NOT(ISERROR(SEARCH("No",E63)))</formula>
    </cfRule>
  </conditionalFormatting>
  <conditionalFormatting sqref="E63">
    <cfRule type="containsText" dxfId="1143" priority="233" operator="containsText" text="No">
      <formula>NOT(ISERROR(SEARCH("No",E63)))</formula>
    </cfRule>
    <cfRule type="cellIs" dxfId="1142" priority="234" stopIfTrue="1" operator="equal">
      <formula>"Yes"</formula>
    </cfRule>
    <cfRule type="expression" dxfId="1141" priority="235" stopIfTrue="1">
      <formula>NOT(ISERROR(SEARCH("n/a",E63)))</formula>
    </cfRule>
    <cfRule type="expression" dxfId="1140" priority="236" stopIfTrue="1">
      <formula>NOT(ISERROR(SEARCH("partial",E63)))</formula>
    </cfRule>
  </conditionalFormatting>
  <conditionalFormatting sqref="E63">
    <cfRule type="containsText" dxfId="1139" priority="229" operator="containsText" text="N/A">
      <formula>NOT(ISERROR(SEARCH("N/A",E63)))</formula>
    </cfRule>
    <cfRule type="containsText" dxfId="1138" priority="230" operator="containsText" text="No">
      <formula>NOT(ISERROR(SEARCH("No",E63)))</formula>
    </cfRule>
    <cfRule type="containsText" dxfId="1137" priority="231" operator="containsText" text="Partial">
      <formula>NOT(ISERROR(SEARCH("Partial",E63)))</formula>
    </cfRule>
    <cfRule type="containsText" dxfId="1136" priority="232" operator="containsText" text="Yes">
      <formula>NOT(ISERROR(SEARCH("Yes",E63)))</formula>
    </cfRule>
  </conditionalFormatting>
  <conditionalFormatting sqref="E63">
    <cfRule type="containsText" dxfId="1135" priority="226" operator="containsText" text="N/A">
      <formula>NOT(ISERROR(SEARCH("N/A",E63)))</formula>
    </cfRule>
    <cfRule type="containsBlanks" dxfId="1134" priority="227">
      <formula>LEN(TRIM(E63))=0</formula>
    </cfRule>
    <cfRule type="containsText" dxfId="1133" priority="228" operator="containsText" text="&quot; &quot;">
      <formula>NOT(ISERROR(SEARCH(""" """,E63)))</formula>
    </cfRule>
  </conditionalFormatting>
  <conditionalFormatting sqref="E64">
    <cfRule type="cellIs" dxfId="1132" priority="223" stopIfTrue="1" operator="equal">
      <formula>"Yes"</formula>
    </cfRule>
    <cfRule type="expression" dxfId="1131" priority="224" stopIfTrue="1">
      <formula>NOT(ISERROR(SEARCH("n/a",E64)))</formula>
    </cfRule>
    <cfRule type="expression" dxfId="1130" priority="225" stopIfTrue="1">
      <formula>NOT(ISERROR(SEARCH("partial",E64)))</formula>
    </cfRule>
  </conditionalFormatting>
  <conditionalFormatting sqref="E64">
    <cfRule type="cellIs" dxfId="1129" priority="220" stopIfTrue="1" operator="equal">
      <formula>"Yes"</formula>
    </cfRule>
    <cfRule type="cellIs" dxfId="1128" priority="221" stopIfTrue="1" operator="equal">
      <formula>"PARTIAL"</formula>
    </cfRule>
    <cfRule type="cellIs" dxfId="1127" priority="222" stopIfTrue="1" operator="equal">
      <formula>"NO"</formula>
    </cfRule>
  </conditionalFormatting>
  <conditionalFormatting sqref="E64">
    <cfRule type="containsText" dxfId="1126" priority="216" operator="containsText" text="No">
      <formula>NOT(ISERROR(SEARCH("No",E64)))</formula>
    </cfRule>
    <cfRule type="cellIs" dxfId="1125" priority="217" stopIfTrue="1" operator="equal">
      <formula>"Yes"</formula>
    </cfRule>
    <cfRule type="expression" dxfId="1124" priority="218" stopIfTrue="1">
      <formula>NOT(ISERROR(SEARCH("n/a",E64)))</formula>
    </cfRule>
    <cfRule type="expression" dxfId="1123" priority="219" stopIfTrue="1">
      <formula>NOT(ISERROR(SEARCH("partial",E64)))</formula>
    </cfRule>
  </conditionalFormatting>
  <conditionalFormatting sqref="E64">
    <cfRule type="containsText" dxfId="1122" priority="215" operator="containsText" text="No">
      <formula>NOT(ISERROR(SEARCH("No",E64)))</formula>
    </cfRule>
  </conditionalFormatting>
  <conditionalFormatting sqref="E64">
    <cfRule type="containsText" dxfId="1121" priority="213" operator="containsText" text="No">
      <formula>NOT(ISERROR(SEARCH("No",E64)))</formula>
    </cfRule>
    <cfRule type="containsText" dxfId="1120" priority="214" operator="containsText" text="No">
      <formula>NOT(ISERROR(SEARCH("No",E64)))</formula>
    </cfRule>
  </conditionalFormatting>
  <conditionalFormatting sqref="E64">
    <cfRule type="containsText" dxfId="1119" priority="209" operator="containsText" text="No">
      <formula>NOT(ISERROR(SEARCH("No",E64)))</formula>
    </cfRule>
    <cfRule type="cellIs" dxfId="1118" priority="210" stopIfTrue="1" operator="equal">
      <formula>"Yes"</formula>
    </cfRule>
    <cfRule type="expression" dxfId="1117" priority="211" stopIfTrue="1">
      <formula>NOT(ISERROR(SEARCH("n/a",E64)))</formula>
    </cfRule>
    <cfRule type="expression" dxfId="1116" priority="212" stopIfTrue="1">
      <formula>NOT(ISERROR(SEARCH("partial",E64)))</formula>
    </cfRule>
  </conditionalFormatting>
  <conditionalFormatting sqref="E64">
    <cfRule type="containsText" dxfId="1115" priority="205" operator="containsText" text="N/A">
      <formula>NOT(ISERROR(SEARCH("N/A",E64)))</formula>
    </cfRule>
    <cfRule type="containsText" dxfId="1114" priority="206" operator="containsText" text="No">
      <formula>NOT(ISERROR(SEARCH("No",E64)))</formula>
    </cfRule>
    <cfRule type="containsText" dxfId="1113" priority="207" operator="containsText" text="Partial">
      <formula>NOT(ISERROR(SEARCH("Partial",E64)))</formula>
    </cfRule>
    <cfRule type="containsText" dxfId="1112" priority="208" operator="containsText" text="Yes">
      <formula>NOT(ISERROR(SEARCH("Yes",E64)))</formula>
    </cfRule>
  </conditionalFormatting>
  <conditionalFormatting sqref="E64">
    <cfRule type="containsText" dxfId="1111" priority="202" operator="containsText" text="N/A">
      <formula>NOT(ISERROR(SEARCH("N/A",E64)))</formula>
    </cfRule>
    <cfRule type="containsBlanks" dxfId="1110" priority="203">
      <formula>LEN(TRIM(E64))=0</formula>
    </cfRule>
    <cfRule type="containsText" dxfId="1109" priority="204" operator="containsText" text="&quot; &quot;">
      <formula>NOT(ISERROR(SEARCH(""" """,E64)))</formula>
    </cfRule>
  </conditionalFormatting>
  <conditionalFormatting sqref="E65">
    <cfRule type="cellIs" dxfId="1108" priority="199" stopIfTrue="1" operator="equal">
      <formula>"Yes"</formula>
    </cfRule>
    <cfRule type="expression" dxfId="1107" priority="200" stopIfTrue="1">
      <formula>NOT(ISERROR(SEARCH("n/a",E65)))</formula>
    </cfRule>
    <cfRule type="expression" dxfId="1106" priority="201" stopIfTrue="1">
      <formula>NOT(ISERROR(SEARCH("partial",E65)))</formula>
    </cfRule>
  </conditionalFormatting>
  <conditionalFormatting sqref="E65">
    <cfRule type="cellIs" dxfId="1105" priority="196" stopIfTrue="1" operator="equal">
      <formula>"Yes"</formula>
    </cfRule>
    <cfRule type="cellIs" dxfId="1104" priority="197" stopIfTrue="1" operator="equal">
      <formula>"PARTIAL"</formula>
    </cfRule>
    <cfRule type="cellIs" dxfId="1103" priority="198" stopIfTrue="1" operator="equal">
      <formula>"NO"</formula>
    </cfRule>
  </conditionalFormatting>
  <conditionalFormatting sqref="E65">
    <cfRule type="containsText" dxfId="1102" priority="192" operator="containsText" text="No">
      <formula>NOT(ISERROR(SEARCH("No",E65)))</formula>
    </cfRule>
    <cfRule type="cellIs" dxfId="1101" priority="193" stopIfTrue="1" operator="equal">
      <formula>"Yes"</formula>
    </cfRule>
    <cfRule type="expression" dxfId="1100" priority="194" stopIfTrue="1">
      <formula>NOT(ISERROR(SEARCH("n/a",E65)))</formula>
    </cfRule>
    <cfRule type="expression" dxfId="1099" priority="195" stopIfTrue="1">
      <formula>NOT(ISERROR(SEARCH("partial",E65)))</formula>
    </cfRule>
  </conditionalFormatting>
  <conditionalFormatting sqref="E65">
    <cfRule type="containsText" dxfId="1098" priority="191" operator="containsText" text="No">
      <formula>NOT(ISERROR(SEARCH("No",E65)))</formula>
    </cfRule>
  </conditionalFormatting>
  <conditionalFormatting sqref="E65">
    <cfRule type="containsText" dxfId="1097" priority="189" operator="containsText" text="No">
      <formula>NOT(ISERROR(SEARCH("No",E65)))</formula>
    </cfRule>
    <cfRule type="containsText" dxfId="1096" priority="190" operator="containsText" text="No">
      <formula>NOT(ISERROR(SEARCH("No",E65)))</formula>
    </cfRule>
  </conditionalFormatting>
  <conditionalFormatting sqref="E65">
    <cfRule type="containsText" dxfId="1095" priority="185" operator="containsText" text="No">
      <formula>NOT(ISERROR(SEARCH("No",E65)))</formula>
    </cfRule>
    <cfRule type="cellIs" dxfId="1094" priority="186" stopIfTrue="1" operator="equal">
      <formula>"Yes"</formula>
    </cfRule>
    <cfRule type="expression" dxfId="1093" priority="187" stopIfTrue="1">
      <formula>NOT(ISERROR(SEARCH("n/a",E65)))</formula>
    </cfRule>
    <cfRule type="expression" dxfId="1092" priority="188" stopIfTrue="1">
      <formula>NOT(ISERROR(SEARCH("partial",E65)))</formula>
    </cfRule>
  </conditionalFormatting>
  <conditionalFormatting sqref="E65">
    <cfRule type="containsText" dxfId="1091" priority="181" operator="containsText" text="N/A">
      <formula>NOT(ISERROR(SEARCH("N/A",E65)))</formula>
    </cfRule>
    <cfRule type="containsText" dxfId="1090" priority="182" operator="containsText" text="No">
      <formula>NOT(ISERROR(SEARCH("No",E65)))</formula>
    </cfRule>
    <cfRule type="containsText" dxfId="1089" priority="183" operator="containsText" text="Partial">
      <formula>NOT(ISERROR(SEARCH("Partial",E65)))</formula>
    </cfRule>
    <cfRule type="containsText" dxfId="1088" priority="184" operator="containsText" text="Yes">
      <formula>NOT(ISERROR(SEARCH("Yes",E65)))</formula>
    </cfRule>
  </conditionalFormatting>
  <conditionalFormatting sqref="E65">
    <cfRule type="containsText" dxfId="1087" priority="178" operator="containsText" text="N/A">
      <formula>NOT(ISERROR(SEARCH("N/A",E65)))</formula>
    </cfRule>
    <cfRule type="containsBlanks" dxfId="1086" priority="179">
      <formula>LEN(TRIM(E65))=0</formula>
    </cfRule>
    <cfRule type="containsText" dxfId="1085" priority="180" operator="containsText" text="&quot; &quot;">
      <formula>NOT(ISERROR(SEARCH(""" """,E65)))</formula>
    </cfRule>
  </conditionalFormatting>
  <conditionalFormatting sqref="E66">
    <cfRule type="cellIs" dxfId="1084" priority="175" stopIfTrue="1" operator="equal">
      <formula>"Yes"</formula>
    </cfRule>
    <cfRule type="expression" dxfId="1083" priority="176" stopIfTrue="1">
      <formula>NOT(ISERROR(SEARCH("n/a",E66)))</formula>
    </cfRule>
    <cfRule type="expression" dxfId="1082" priority="177" stopIfTrue="1">
      <formula>NOT(ISERROR(SEARCH("partial",E66)))</formula>
    </cfRule>
  </conditionalFormatting>
  <conditionalFormatting sqref="E66">
    <cfRule type="cellIs" dxfId="1081" priority="172" stopIfTrue="1" operator="equal">
      <formula>"Yes"</formula>
    </cfRule>
    <cfRule type="cellIs" dxfId="1080" priority="173" stopIfTrue="1" operator="equal">
      <formula>"PARTIAL"</formula>
    </cfRule>
    <cfRule type="cellIs" dxfId="1079" priority="174" stopIfTrue="1" operator="equal">
      <formula>"NO"</formula>
    </cfRule>
  </conditionalFormatting>
  <conditionalFormatting sqref="E66">
    <cfRule type="containsText" dxfId="1078" priority="168" operator="containsText" text="No">
      <formula>NOT(ISERROR(SEARCH("No",E66)))</formula>
    </cfRule>
    <cfRule type="cellIs" dxfId="1077" priority="169" stopIfTrue="1" operator="equal">
      <formula>"Yes"</formula>
    </cfRule>
    <cfRule type="expression" dxfId="1076" priority="170" stopIfTrue="1">
      <formula>NOT(ISERROR(SEARCH("n/a",E66)))</formula>
    </cfRule>
    <cfRule type="expression" dxfId="1075" priority="171" stopIfTrue="1">
      <formula>NOT(ISERROR(SEARCH("partial",E66)))</formula>
    </cfRule>
  </conditionalFormatting>
  <conditionalFormatting sqref="E66">
    <cfRule type="containsText" dxfId="1074" priority="167" operator="containsText" text="No">
      <formula>NOT(ISERROR(SEARCH("No",E66)))</formula>
    </cfRule>
  </conditionalFormatting>
  <conditionalFormatting sqref="E66">
    <cfRule type="containsText" dxfId="1073" priority="165" operator="containsText" text="No">
      <formula>NOT(ISERROR(SEARCH("No",E66)))</formula>
    </cfRule>
    <cfRule type="containsText" dxfId="1072" priority="166" operator="containsText" text="No">
      <formula>NOT(ISERROR(SEARCH("No",E66)))</formula>
    </cfRule>
  </conditionalFormatting>
  <conditionalFormatting sqref="E66">
    <cfRule type="containsText" dxfId="1071" priority="161" operator="containsText" text="No">
      <formula>NOT(ISERROR(SEARCH("No",E66)))</formula>
    </cfRule>
    <cfRule type="cellIs" dxfId="1070" priority="162" stopIfTrue="1" operator="equal">
      <formula>"Yes"</formula>
    </cfRule>
    <cfRule type="expression" dxfId="1069" priority="163" stopIfTrue="1">
      <formula>NOT(ISERROR(SEARCH("n/a",E66)))</formula>
    </cfRule>
    <cfRule type="expression" dxfId="1068" priority="164" stopIfTrue="1">
      <formula>NOT(ISERROR(SEARCH("partial",E66)))</formula>
    </cfRule>
  </conditionalFormatting>
  <conditionalFormatting sqref="E66">
    <cfRule type="containsText" dxfId="1067" priority="157" operator="containsText" text="N/A">
      <formula>NOT(ISERROR(SEARCH("N/A",E66)))</formula>
    </cfRule>
    <cfRule type="containsText" dxfId="1066" priority="158" operator="containsText" text="No">
      <formula>NOT(ISERROR(SEARCH("No",E66)))</formula>
    </cfRule>
    <cfRule type="containsText" dxfId="1065" priority="159" operator="containsText" text="Partial">
      <formula>NOT(ISERROR(SEARCH("Partial",E66)))</formula>
    </cfRule>
    <cfRule type="containsText" dxfId="1064" priority="160" operator="containsText" text="Yes">
      <formula>NOT(ISERROR(SEARCH("Yes",E66)))</formula>
    </cfRule>
  </conditionalFormatting>
  <conditionalFormatting sqref="E66">
    <cfRule type="containsText" dxfId="1063" priority="154" operator="containsText" text="N/A">
      <formula>NOT(ISERROR(SEARCH("N/A",E66)))</formula>
    </cfRule>
    <cfRule type="containsBlanks" dxfId="1062" priority="155">
      <formula>LEN(TRIM(E66))=0</formula>
    </cfRule>
    <cfRule type="containsText" dxfId="1061" priority="156" operator="containsText" text="&quot; &quot;">
      <formula>NOT(ISERROR(SEARCH(""" """,E66)))</formula>
    </cfRule>
  </conditionalFormatting>
  <conditionalFormatting sqref="E67">
    <cfRule type="cellIs" dxfId="1060" priority="151" stopIfTrue="1" operator="equal">
      <formula>"Yes"</formula>
    </cfRule>
    <cfRule type="expression" dxfId="1059" priority="152" stopIfTrue="1">
      <formula>NOT(ISERROR(SEARCH("n/a",E67)))</formula>
    </cfRule>
    <cfRule type="expression" dxfId="1058" priority="153" stopIfTrue="1">
      <formula>NOT(ISERROR(SEARCH("partial",E67)))</formula>
    </cfRule>
  </conditionalFormatting>
  <conditionalFormatting sqref="E67">
    <cfRule type="cellIs" dxfId="1057" priority="148" stopIfTrue="1" operator="equal">
      <formula>"Yes"</formula>
    </cfRule>
    <cfRule type="cellIs" dxfId="1056" priority="149" stopIfTrue="1" operator="equal">
      <formula>"PARTIAL"</formula>
    </cfRule>
    <cfRule type="cellIs" dxfId="1055" priority="150" stopIfTrue="1" operator="equal">
      <formula>"NO"</formula>
    </cfRule>
  </conditionalFormatting>
  <conditionalFormatting sqref="E67">
    <cfRule type="containsText" dxfId="1054" priority="144" operator="containsText" text="No">
      <formula>NOT(ISERROR(SEARCH("No",E67)))</formula>
    </cfRule>
    <cfRule type="cellIs" dxfId="1053" priority="145" stopIfTrue="1" operator="equal">
      <formula>"Yes"</formula>
    </cfRule>
    <cfRule type="expression" dxfId="1052" priority="146" stopIfTrue="1">
      <formula>NOT(ISERROR(SEARCH("n/a",E67)))</formula>
    </cfRule>
    <cfRule type="expression" dxfId="1051" priority="147" stopIfTrue="1">
      <formula>NOT(ISERROR(SEARCH("partial",E67)))</formula>
    </cfRule>
  </conditionalFormatting>
  <conditionalFormatting sqref="E67">
    <cfRule type="containsText" dxfId="1050" priority="143" operator="containsText" text="No">
      <formula>NOT(ISERROR(SEARCH("No",E67)))</formula>
    </cfRule>
  </conditionalFormatting>
  <conditionalFormatting sqref="E67">
    <cfRule type="containsText" dxfId="1049" priority="141" operator="containsText" text="No">
      <formula>NOT(ISERROR(SEARCH("No",E67)))</formula>
    </cfRule>
    <cfRule type="containsText" dxfId="1048" priority="142" operator="containsText" text="No">
      <formula>NOT(ISERROR(SEARCH("No",E67)))</formula>
    </cfRule>
  </conditionalFormatting>
  <conditionalFormatting sqref="E67">
    <cfRule type="containsText" dxfId="1047" priority="137" operator="containsText" text="No">
      <formula>NOT(ISERROR(SEARCH("No",E67)))</formula>
    </cfRule>
    <cfRule type="cellIs" dxfId="1046" priority="138" stopIfTrue="1" operator="equal">
      <formula>"Yes"</formula>
    </cfRule>
    <cfRule type="expression" dxfId="1045" priority="139" stopIfTrue="1">
      <formula>NOT(ISERROR(SEARCH("n/a",E67)))</formula>
    </cfRule>
    <cfRule type="expression" dxfId="1044" priority="140" stopIfTrue="1">
      <formula>NOT(ISERROR(SEARCH("partial",E67)))</formula>
    </cfRule>
  </conditionalFormatting>
  <conditionalFormatting sqref="E67">
    <cfRule type="containsText" dxfId="1043" priority="133" operator="containsText" text="N/A">
      <formula>NOT(ISERROR(SEARCH("N/A",E67)))</formula>
    </cfRule>
    <cfRule type="containsText" dxfId="1042" priority="134" operator="containsText" text="No">
      <formula>NOT(ISERROR(SEARCH("No",E67)))</formula>
    </cfRule>
    <cfRule type="containsText" dxfId="1041" priority="135" operator="containsText" text="Partial">
      <formula>NOT(ISERROR(SEARCH("Partial",E67)))</formula>
    </cfRule>
    <cfRule type="containsText" dxfId="1040" priority="136" operator="containsText" text="Yes">
      <formula>NOT(ISERROR(SEARCH("Yes",E67)))</formula>
    </cfRule>
  </conditionalFormatting>
  <conditionalFormatting sqref="E67">
    <cfRule type="containsText" dxfId="1039" priority="130" operator="containsText" text="N/A">
      <formula>NOT(ISERROR(SEARCH("N/A",E67)))</formula>
    </cfRule>
    <cfRule type="containsBlanks" dxfId="1038" priority="131">
      <formula>LEN(TRIM(E67))=0</formula>
    </cfRule>
    <cfRule type="containsText" dxfId="1037" priority="132" operator="containsText" text="&quot; &quot;">
      <formula>NOT(ISERROR(SEARCH(""" """,E67)))</formula>
    </cfRule>
  </conditionalFormatting>
  <conditionalFormatting sqref="E68">
    <cfRule type="cellIs" dxfId="1036" priority="127" stopIfTrue="1" operator="equal">
      <formula>"Yes"</formula>
    </cfRule>
    <cfRule type="expression" dxfId="1035" priority="128" stopIfTrue="1">
      <formula>NOT(ISERROR(SEARCH("n/a",E68)))</formula>
    </cfRule>
    <cfRule type="expression" dxfId="1034" priority="129" stopIfTrue="1">
      <formula>NOT(ISERROR(SEARCH("partial",E68)))</formula>
    </cfRule>
  </conditionalFormatting>
  <conditionalFormatting sqref="E68">
    <cfRule type="cellIs" dxfId="1033" priority="124" stopIfTrue="1" operator="equal">
      <formula>"Yes"</formula>
    </cfRule>
    <cfRule type="cellIs" dxfId="1032" priority="125" stopIfTrue="1" operator="equal">
      <formula>"PARTIAL"</formula>
    </cfRule>
    <cfRule type="cellIs" dxfId="1031" priority="126" stopIfTrue="1" operator="equal">
      <formula>"NO"</formula>
    </cfRule>
  </conditionalFormatting>
  <conditionalFormatting sqref="E68">
    <cfRule type="containsText" dxfId="1030" priority="120" operator="containsText" text="No">
      <formula>NOT(ISERROR(SEARCH("No",E68)))</formula>
    </cfRule>
    <cfRule type="cellIs" dxfId="1029" priority="121" stopIfTrue="1" operator="equal">
      <formula>"Yes"</formula>
    </cfRule>
    <cfRule type="expression" dxfId="1028" priority="122" stopIfTrue="1">
      <formula>NOT(ISERROR(SEARCH("n/a",E68)))</formula>
    </cfRule>
    <cfRule type="expression" dxfId="1027" priority="123" stopIfTrue="1">
      <formula>NOT(ISERROR(SEARCH("partial",E68)))</formula>
    </cfRule>
  </conditionalFormatting>
  <conditionalFormatting sqref="E68">
    <cfRule type="containsText" dxfId="1026" priority="119" operator="containsText" text="No">
      <formula>NOT(ISERROR(SEARCH("No",E68)))</formula>
    </cfRule>
  </conditionalFormatting>
  <conditionalFormatting sqref="E68">
    <cfRule type="containsText" dxfId="1025" priority="117" operator="containsText" text="No">
      <formula>NOT(ISERROR(SEARCH("No",E68)))</formula>
    </cfRule>
    <cfRule type="containsText" dxfId="1024" priority="118" operator="containsText" text="No">
      <formula>NOT(ISERROR(SEARCH("No",E68)))</formula>
    </cfRule>
  </conditionalFormatting>
  <conditionalFormatting sqref="E68">
    <cfRule type="containsText" dxfId="1023" priority="113" operator="containsText" text="No">
      <formula>NOT(ISERROR(SEARCH("No",E68)))</formula>
    </cfRule>
    <cfRule type="cellIs" dxfId="1022" priority="114" stopIfTrue="1" operator="equal">
      <formula>"Yes"</formula>
    </cfRule>
    <cfRule type="expression" dxfId="1021" priority="115" stopIfTrue="1">
      <formula>NOT(ISERROR(SEARCH("n/a",E68)))</formula>
    </cfRule>
    <cfRule type="expression" dxfId="1020" priority="116" stopIfTrue="1">
      <formula>NOT(ISERROR(SEARCH("partial",E68)))</formula>
    </cfRule>
  </conditionalFormatting>
  <conditionalFormatting sqref="E68">
    <cfRule type="containsText" dxfId="1019" priority="109" operator="containsText" text="N/A">
      <formula>NOT(ISERROR(SEARCH("N/A",E68)))</formula>
    </cfRule>
    <cfRule type="containsText" dxfId="1018" priority="110" operator="containsText" text="No">
      <formula>NOT(ISERROR(SEARCH("No",E68)))</formula>
    </cfRule>
    <cfRule type="containsText" dxfId="1017" priority="111" operator="containsText" text="Partial">
      <formula>NOT(ISERROR(SEARCH("Partial",E68)))</formula>
    </cfRule>
    <cfRule type="containsText" dxfId="1016" priority="112" operator="containsText" text="Yes">
      <formula>NOT(ISERROR(SEARCH("Yes",E68)))</formula>
    </cfRule>
  </conditionalFormatting>
  <conditionalFormatting sqref="E68">
    <cfRule type="containsText" dxfId="1015" priority="106" operator="containsText" text="N/A">
      <formula>NOT(ISERROR(SEARCH("N/A",E68)))</formula>
    </cfRule>
    <cfRule type="containsBlanks" dxfId="1014" priority="107">
      <formula>LEN(TRIM(E68))=0</formula>
    </cfRule>
    <cfRule type="containsText" dxfId="1013" priority="108" operator="containsText" text="&quot; &quot;">
      <formula>NOT(ISERROR(SEARCH(""" """,E68)))</formula>
    </cfRule>
  </conditionalFormatting>
  <conditionalFormatting sqref="E69">
    <cfRule type="cellIs" dxfId="1012" priority="103" stopIfTrue="1" operator="equal">
      <formula>"Yes"</formula>
    </cfRule>
    <cfRule type="expression" dxfId="1011" priority="104" stopIfTrue="1">
      <formula>NOT(ISERROR(SEARCH("n/a",E69)))</formula>
    </cfRule>
    <cfRule type="expression" dxfId="1010" priority="105" stopIfTrue="1">
      <formula>NOT(ISERROR(SEARCH("partial",E69)))</formula>
    </cfRule>
  </conditionalFormatting>
  <conditionalFormatting sqref="E69">
    <cfRule type="cellIs" dxfId="1009" priority="100" stopIfTrue="1" operator="equal">
      <formula>"Yes"</formula>
    </cfRule>
    <cfRule type="cellIs" dxfId="1008" priority="101" stopIfTrue="1" operator="equal">
      <formula>"PARTIAL"</formula>
    </cfRule>
    <cfRule type="cellIs" dxfId="1007" priority="102" stopIfTrue="1" operator="equal">
      <formula>"NO"</formula>
    </cfRule>
  </conditionalFormatting>
  <conditionalFormatting sqref="E69">
    <cfRule type="containsText" dxfId="1006" priority="96" operator="containsText" text="No">
      <formula>NOT(ISERROR(SEARCH("No",E69)))</formula>
    </cfRule>
    <cfRule type="cellIs" dxfId="1005" priority="97" stopIfTrue="1" operator="equal">
      <formula>"Yes"</formula>
    </cfRule>
    <cfRule type="expression" dxfId="1004" priority="98" stopIfTrue="1">
      <formula>NOT(ISERROR(SEARCH("n/a",E69)))</formula>
    </cfRule>
    <cfRule type="expression" dxfId="1003" priority="99" stopIfTrue="1">
      <formula>NOT(ISERROR(SEARCH("partial",E69)))</formula>
    </cfRule>
  </conditionalFormatting>
  <conditionalFormatting sqref="E69">
    <cfRule type="containsText" dxfId="1002" priority="95" operator="containsText" text="No">
      <formula>NOT(ISERROR(SEARCH("No",E69)))</formula>
    </cfRule>
  </conditionalFormatting>
  <conditionalFormatting sqref="E69">
    <cfRule type="containsText" dxfId="1001" priority="93" operator="containsText" text="No">
      <formula>NOT(ISERROR(SEARCH("No",E69)))</formula>
    </cfRule>
    <cfRule type="containsText" dxfId="1000" priority="94" operator="containsText" text="No">
      <formula>NOT(ISERROR(SEARCH("No",E69)))</formula>
    </cfRule>
  </conditionalFormatting>
  <conditionalFormatting sqref="E69">
    <cfRule type="containsText" dxfId="999" priority="89" operator="containsText" text="No">
      <formula>NOT(ISERROR(SEARCH("No",E69)))</formula>
    </cfRule>
    <cfRule type="cellIs" dxfId="998" priority="90" stopIfTrue="1" operator="equal">
      <formula>"Yes"</formula>
    </cfRule>
    <cfRule type="expression" dxfId="997" priority="91" stopIfTrue="1">
      <formula>NOT(ISERROR(SEARCH("n/a",E69)))</formula>
    </cfRule>
    <cfRule type="expression" dxfId="996" priority="92" stopIfTrue="1">
      <formula>NOT(ISERROR(SEARCH("partial",E69)))</formula>
    </cfRule>
  </conditionalFormatting>
  <conditionalFormatting sqref="E69">
    <cfRule type="containsText" dxfId="995" priority="85" operator="containsText" text="N/A">
      <formula>NOT(ISERROR(SEARCH("N/A",E69)))</formula>
    </cfRule>
    <cfRule type="containsText" dxfId="994" priority="86" operator="containsText" text="No">
      <formula>NOT(ISERROR(SEARCH("No",E69)))</formula>
    </cfRule>
    <cfRule type="containsText" dxfId="993" priority="87" operator="containsText" text="Partial">
      <formula>NOT(ISERROR(SEARCH("Partial",E69)))</formula>
    </cfRule>
    <cfRule type="containsText" dxfId="992" priority="88" operator="containsText" text="Yes">
      <formula>NOT(ISERROR(SEARCH("Yes",E69)))</formula>
    </cfRule>
  </conditionalFormatting>
  <conditionalFormatting sqref="E69">
    <cfRule type="containsText" dxfId="991" priority="82" operator="containsText" text="N/A">
      <formula>NOT(ISERROR(SEARCH("N/A",E69)))</formula>
    </cfRule>
    <cfRule type="containsBlanks" dxfId="990" priority="83">
      <formula>LEN(TRIM(E69))=0</formula>
    </cfRule>
    <cfRule type="containsText" dxfId="989" priority="84" operator="containsText" text="&quot; &quot;">
      <formula>NOT(ISERROR(SEARCH(""" """,E69)))</formula>
    </cfRule>
  </conditionalFormatting>
  <conditionalFormatting sqref="E71">
    <cfRule type="cellIs" dxfId="988" priority="79" stopIfTrue="1" operator="equal">
      <formula>"Yes"</formula>
    </cfRule>
    <cfRule type="expression" dxfId="987" priority="80" stopIfTrue="1">
      <formula>NOT(ISERROR(SEARCH("n/a",E71)))</formula>
    </cfRule>
    <cfRule type="expression" dxfId="986" priority="81" stopIfTrue="1">
      <formula>NOT(ISERROR(SEARCH("partial",E71)))</formula>
    </cfRule>
  </conditionalFormatting>
  <conditionalFormatting sqref="E71">
    <cfRule type="cellIs" dxfId="985" priority="76" stopIfTrue="1" operator="equal">
      <formula>"Yes"</formula>
    </cfRule>
    <cfRule type="cellIs" dxfId="984" priority="77" stopIfTrue="1" operator="equal">
      <formula>"PARTIAL"</formula>
    </cfRule>
    <cfRule type="cellIs" dxfId="983" priority="78" stopIfTrue="1" operator="equal">
      <formula>"NO"</formula>
    </cfRule>
  </conditionalFormatting>
  <conditionalFormatting sqref="E71">
    <cfRule type="containsText" dxfId="982" priority="72" operator="containsText" text="No">
      <formula>NOT(ISERROR(SEARCH("No",E71)))</formula>
    </cfRule>
    <cfRule type="cellIs" dxfId="981" priority="73" stopIfTrue="1" operator="equal">
      <formula>"Yes"</formula>
    </cfRule>
    <cfRule type="expression" dxfId="980" priority="74" stopIfTrue="1">
      <formula>NOT(ISERROR(SEARCH("n/a",E71)))</formula>
    </cfRule>
    <cfRule type="expression" dxfId="979" priority="75" stopIfTrue="1">
      <formula>NOT(ISERROR(SEARCH("partial",E71)))</formula>
    </cfRule>
  </conditionalFormatting>
  <conditionalFormatting sqref="E71">
    <cfRule type="containsText" dxfId="978" priority="71" operator="containsText" text="No">
      <formula>NOT(ISERROR(SEARCH("No",E71)))</formula>
    </cfRule>
  </conditionalFormatting>
  <conditionalFormatting sqref="E71">
    <cfRule type="containsText" dxfId="977" priority="69" operator="containsText" text="No">
      <formula>NOT(ISERROR(SEARCH("No",E71)))</formula>
    </cfRule>
    <cfRule type="containsText" dxfId="976" priority="70" operator="containsText" text="No">
      <formula>NOT(ISERROR(SEARCH("No",E71)))</formula>
    </cfRule>
  </conditionalFormatting>
  <conditionalFormatting sqref="E71">
    <cfRule type="containsText" dxfId="975" priority="65" operator="containsText" text="No">
      <formula>NOT(ISERROR(SEARCH("No",E71)))</formula>
    </cfRule>
    <cfRule type="cellIs" dxfId="974" priority="66" stopIfTrue="1" operator="equal">
      <formula>"Yes"</formula>
    </cfRule>
    <cfRule type="expression" dxfId="973" priority="67" stopIfTrue="1">
      <formula>NOT(ISERROR(SEARCH("n/a",E71)))</formula>
    </cfRule>
    <cfRule type="expression" dxfId="972" priority="68" stopIfTrue="1">
      <formula>NOT(ISERROR(SEARCH("partial",E71)))</formula>
    </cfRule>
  </conditionalFormatting>
  <conditionalFormatting sqref="E71">
    <cfRule type="containsText" dxfId="971" priority="61" operator="containsText" text="N/A">
      <formula>NOT(ISERROR(SEARCH("N/A",E71)))</formula>
    </cfRule>
    <cfRule type="containsText" dxfId="970" priority="62" operator="containsText" text="No">
      <formula>NOT(ISERROR(SEARCH("No",E71)))</formula>
    </cfRule>
    <cfRule type="containsText" dxfId="969" priority="63" operator="containsText" text="Partial">
      <formula>NOT(ISERROR(SEARCH("Partial",E71)))</formula>
    </cfRule>
    <cfRule type="containsText" dxfId="968" priority="64" operator="containsText" text="Yes">
      <formula>NOT(ISERROR(SEARCH("Yes",E71)))</formula>
    </cfRule>
  </conditionalFormatting>
  <conditionalFormatting sqref="E71">
    <cfRule type="containsText" dxfId="967" priority="58" operator="containsText" text="N/A">
      <formula>NOT(ISERROR(SEARCH("N/A",E71)))</formula>
    </cfRule>
    <cfRule type="containsBlanks" dxfId="966" priority="59">
      <formula>LEN(TRIM(E71))=0</formula>
    </cfRule>
    <cfRule type="containsText" dxfId="965" priority="60" operator="containsText" text="&quot; &quot;">
      <formula>NOT(ISERROR(SEARCH(""" """,E71)))</formula>
    </cfRule>
  </conditionalFormatting>
  <conditionalFormatting sqref="F70:G70">
    <cfRule type="cellIs" dxfId="964" priority="55" stopIfTrue="1" operator="equal">
      <formula>3</formula>
    </cfRule>
    <cfRule type="cellIs" dxfId="963" priority="56" stopIfTrue="1" operator="equal">
      <formula>2</formula>
    </cfRule>
    <cfRule type="cellIs" dxfId="962" priority="57" stopIfTrue="1" operator="equal">
      <formula>1</formula>
    </cfRule>
  </conditionalFormatting>
  <conditionalFormatting sqref="F70">
    <cfRule type="cellIs" dxfId="961" priority="41" operator="equal">
      <formula>1</formula>
    </cfRule>
    <cfRule type="cellIs" dxfId="960" priority="42" operator="equal">
      <formula>1</formula>
    </cfRule>
    <cfRule type="containsText" dxfId="959" priority="44" operator="containsText" text="N/A">
      <formula>NOT(ISERROR(SEARCH("N/A",F70)))</formula>
    </cfRule>
    <cfRule type="cellIs" dxfId="958" priority="45" operator="equal">
      <formula>1</formula>
    </cfRule>
    <cfRule type="cellIs" dxfId="957" priority="46" operator="equal">
      <formula>1</formula>
    </cfRule>
    <cfRule type="cellIs" dxfId="956" priority="47" operator="equal">
      <formula>2</formula>
    </cfRule>
    <cfRule type="cellIs" dxfId="955" priority="48" operator="equal">
      <formula>2</formula>
    </cfRule>
    <cfRule type="cellIs" dxfId="954" priority="49" operator="equal">
      <formula>2</formula>
    </cfRule>
    <cfRule type="cellIs" dxfId="953" priority="50" operator="equal">
      <formula>3</formula>
    </cfRule>
    <cfRule type="containsBlanks" dxfId="952" priority="51">
      <formula>LEN(TRIM(F70))=0</formula>
    </cfRule>
    <cfRule type="cellIs" dxfId="951" priority="52" stopIfTrue="1" operator="equal">
      <formula>3</formula>
    </cfRule>
    <cfRule type="cellIs" dxfId="950" priority="53" stopIfTrue="1" operator="equal">
      <formula>2</formula>
    </cfRule>
    <cfRule type="cellIs" dxfId="949" priority="54" stopIfTrue="1" operator="equal">
      <formula>1</formula>
    </cfRule>
  </conditionalFormatting>
  <conditionalFormatting sqref="F70:G70">
    <cfRule type="cellIs" dxfId="948" priority="43" operator="equal">
      <formula>1</formula>
    </cfRule>
  </conditionalFormatting>
  <conditionalFormatting sqref="G70">
    <cfRule type="expression" dxfId="947" priority="40">
      <formula>(ISBLANK($G70))*($F70=2)</formula>
    </cfRule>
  </conditionalFormatting>
  <conditionalFormatting sqref="F70">
    <cfRule type="cellIs" dxfId="946" priority="36" operator="equal">
      <formula>1</formula>
    </cfRule>
    <cfRule type="cellIs" dxfId="945" priority="37" stopIfTrue="1" operator="equal">
      <formula>3</formula>
    </cfRule>
    <cfRule type="cellIs" dxfId="944" priority="38" stopIfTrue="1" operator="equal">
      <formula>2</formula>
    </cfRule>
    <cfRule type="cellIs" dxfId="943" priority="39" stopIfTrue="1" operator="equal">
      <formula>1</formula>
    </cfRule>
  </conditionalFormatting>
  <conditionalFormatting sqref="F70">
    <cfRule type="containsText" dxfId="942" priority="25" operator="containsText" text="N/A">
      <formula>NOT(ISERROR(SEARCH("N/A",F70)))</formula>
    </cfRule>
    <cfRule type="cellIs" dxfId="941" priority="26" operator="equal">
      <formula>1</formula>
    </cfRule>
    <cfRule type="cellIs" dxfId="940" priority="27" operator="equal">
      <formula>1</formula>
    </cfRule>
    <cfRule type="cellIs" dxfId="939" priority="28" operator="equal">
      <formula>2</formula>
    </cfRule>
    <cfRule type="cellIs" dxfId="938" priority="29" operator="equal">
      <formula>2</formula>
    </cfRule>
    <cfRule type="cellIs" dxfId="937" priority="30" operator="equal">
      <formula>2</formula>
    </cfRule>
    <cfRule type="cellIs" dxfId="936" priority="31" operator="equal">
      <formula>3</formula>
    </cfRule>
    <cfRule type="containsBlanks" dxfId="935" priority="32">
      <formula>LEN(TRIM(F70))=0</formula>
    </cfRule>
    <cfRule type="cellIs" dxfId="934" priority="33" stopIfTrue="1" operator="equal">
      <formula>3</formula>
    </cfRule>
    <cfRule type="cellIs" dxfId="933" priority="34" stopIfTrue="1" operator="equal">
      <formula>2</formula>
    </cfRule>
    <cfRule type="cellIs" dxfId="932" priority="35" stopIfTrue="1" operator="equal">
      <formula>1</formula>
    </cfRule>
  </conditionalFormatting>
  <conditionalFormatting sqref="E70">
    <cfRule type="cellIs" dxfId="931" priority="22" stopIfTrue="1" operator="equal">
      <formula>"Yes"</formula>
    </cfRule>
    <cfRule type="expression" dxfId="930" priority="23" stopIfTrue="1">
      <formula>NOT(ISERROR(SEARCH("n/a",E70)))</formula>
    </cfRule>
    <cfRule type="expression" dxfId="929" priority="24" stopIfTrue="1">
      <formula>NOT(ISERROR(SEARCH("partial",E70)))</formula>
    </cfRule>
  </conditionalFormatting>
  <conditionalFormatting sqref="E70">
    <cfRule type="cellIs" dxfId="928" priority="19" stopIfTrue="1" operator="equal">
      <formula>"Yes"</formula>
    </cfRule>
    <cfRule type="cellIs" dxfId="927" priority="20" stopIfTrue="1" operator="equal">
      <formula>"PARTIAL"</formula>
    </cfRule>
    <cfRule type="cellIs" dxfId="926" priority="21" stopIfTrue="1" operator="equal">
      <formula>"NO"</formula>
    </cfRule>
  </conditionalFormatting>
  <conditionalFormatting sqref="E70">
    <cfRule type="containsText" dxfId="925" priority="15" operator="containsText" text="No">
      <formula>NOT(ISERROR(SEARCH("No",E70)))</formula>
    </cfRule>
    <cfRule type="cellIs" dxfId="924" priority="16" stopIfTrue="1" operator="equal">
      <formula>"Yes"</formula>
    </cfRule>
    <cfRule type="expression" dxfId="923" priority="17" stopIfTrue="1">
      <formula>NOT(ISERROR(SEARCH("n/a",E70)))</formula>
    </cfRule>
    <cfRule type="expression" dxfId="922" priority="18" stopIfTrue="1">
      <formula>NOT(ISERROR(SEARCH("partial",E70)))</formula>
    </cfRule>
  </conditionalFormatting>
  <conditionalFormatting sqref="E70">
    <cfRule type="containsText" dxfId="921" priority="14" operator="containsText" text="No">
      <formula>NOT(ISERROR(SEARCH("No",E70)))</formula>
    </cfRule>
  </conditionalFormatting>
  <conditionalFormatting sqref="E70">
    <cfRule type="containsText" dxfId="920" priority="12" operator="containsText" text="No">
      <formula>NOT(ISERROR(SEARCH("No",E70)))</formula>
    </cfRule>
    <cfRule type="containsText" dxfId="919" priority="13" operator="containsText" text="No">
      <formula>NOT(ISERROR(SEARCH("No",E70)))</formula>
    </cfRule>
  </conditionalFormatting>
  <conditionalFormatting sqref="E70">
    <cfRule type="containsText" dxfId="918" priority="8" operator="containsText" text="No">
      <formula>NOT(ISERROR(SEARCH("No",E70)))</formula>
    </cfRule>
    <cfRule type="cellIs" dxfId="917" priority="9" stopIfTrue="1" operator="equal">
      <formula>"Yes"</formula>
    </cfRule>
    <cfRule type="expression" dxfId="916" priority="10" stopIfTrue="1">
      <formula>NOT(ISERROR(SEARCH("n/a",E70)))</formula>
    </cfRule>
    <cfRule type="expression" dxfId="915" priority="11" stopIfTrue="1">
      <formula>NOT(ISERROR(SEARCH("partial",E70)))</formula>
    </cfRule>
  </conditionalFormatting>
  <conditionalFormatting sqref="E70">
    <cfRule type="containsText" dxfId="914" priority="4" operator="containsText" text="N/A">
      <formula>NOT(ISERROR(SEARCH("N/A",E70)))</formula>
    </cfRule>
    <cfRule type="containsText" dxfId="913" priority="5" operator="containsText" text="No">
      <formula>NOT(ISERROR(SEARCH("No",E70)))</formula>
    </cfRule>
    <cfRule type="containsText" dxfId="912" priority="6" operator="containsText" text="Partial">
      <formula>NOT(ISERROR(SEARCH("Partial",E70)))</formula>
    </cfRule>
    <cfRule type="containsText" dxfId="911" priority="7" operator="containsText" text="Yes">
      <formula>NOT(ISERROR(SEARCH("Yes",E70)))</formula>
    </cfRule>
  </conditionalFormatting>
  <conditionalFormatting sqref="E70">
    <cfRule type="containsText" dxfId="910" priority="1" operator="containsText" text="N/A">
      <formula>NOT(ISERROR(SEARCH("N/A",E70)))</formula>
    </cfRule>
    <cfRule type="containsBlanks" dxfId="909" priority="2">
      <formula>LEN(TRIM(E70))=0</formula>
    </cfRule>
    <cfRule type="containsText" dxfId="908" priority="3" operator="containsText" text="&quot; &quot;">
      <formula>NOT(ISERROR(SEARCH(""" """,E70)))</formula>
    </cfRule>
  </conditionalFormatting>
  <dataValidations xWindow="392" yWindow="751" count="2">
    <dataValidation type="list" allowBlank="1" showInputMessage="1" showErrorMessage="1" promptTitle="Select from the list" prompt="Please elaborate if 'PARTIAL'." sqref="E51:E60 E41:E49 E29:E39 E14:E15 E20:E27 E62:E70">
      <formula1>Response</formula1>
    </dataValidation>
    <dataValidation type="list" allowBlank="1" showInputMessage="1" showErrorMessage="1" promptTitle="Select from the list" prompt="Please elaborate if 'PARTIAL'." sqref="E13 E28 E16:E19 E71">
      <formula1>ExNA</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FF00"/>
    <pageSetUpPr fitToPage="1"/>
  </sheetPr>
  <dimension ref="A1:O240"/>
  <sheetViews>
    <sheetView view="pageBreakPreview" topLeftCell="A3" zoomScale="80" zoomScaleSheetLayoutView="80" workbookViewId="0">
      <pane xSplit="4" ySplit="9" topLeftCell="E126" activePane="bottomRight" state="frozen"/>
      <selection activeCell="A3" sqref="A3"/>
      <selection pane="topRight" activeCell="E3" sqref="E3"/>
      <selection pane="bottomLeft" activeCell="A12" sqref="A12"/>
      <selection pane="bottomRight" activeCell="E124" sqref="E124"/>
    </sheetView>
  </sheetViews>
  <sheetFormatPr defaultRowHeight="15" x14ac:dyDescent="0.25"/>
  <cols>
    <col min="1" max="1" width="3.7109375" style="25" customWidth="1"/>
    <col min="2" max="2" width="5.28515625" style="172" customWidth="1"/>
    <col min="3" max="3" width="15.28515625" style="25" customWidth="1"/>
    <col min="4" max="4" width="35.7109375" style="25" customWidth="1"/>
    <col min="5" max="5" width="11.85546875" style="25" customWidth="1"/>
    <col min="6" max="6" width="10.7109375" style="25" customWidth="1"/>
    <col min="7" max="7" width="25.140625" style="25" customWidth="1"/>
    <col min="8" max="8" width="23.42578125" style="25" customWidth="1"/>
    <col min="9" max="9" width="34.5703125" style="25" customWidth="1"/>
    <col min="10" max="10" width="3.7109375" style="25" customWidth="1"/>
    <col min="11" max="11" width="9.140625" style="19" hidden="1" customWidth="1"/>
    <col min="12" max="12" width="4.85546875" style="25" customWidth="1"/>
    <col min="13" max="13" width="16.7109375" style="25" customWidth="1"/>
    <col min="14" max="14" width="14" style="25" customWidth="1"/>
    <col min="15" max="15" width="29" style="25" customWidth="1"/>
    <col min="16" max="16384" width="9.140625" style="25"/>
  </cols>
  <sheetData>
    <row r="1" spans="1:15" s="69" customFormat="1" ht="15.75" hidden="1" thickBot="1" x14ac:dyDescent="0.3">
      <c r="A1" s="95"/>
      <c r="B1" s="240"/>
      <c r="C1" s="100"/>
      <c r="D1" s="100"/>
      <c r="E1" s="100"/>
      <c r="F1" s="100"/>
      <c r="G1" s="100"/>
      <c r="H1" s="100"/>
      <c r="I1" s="100"/>
      <c r="J1" s="101"/>
      <c r="K1" s="119"/>
      <c r="L1" s="394"/>
    </row>
    <row r="2" spans="1:15" s="69" customFormat="1" ht="15.75" hidden="1" customHeight="1" thickBot="1" x14ac:dyDescent="0.3">
      <c r="A2" s="90"/>
      <c r="B2" s="885" t="s">
        <v>1475</v>
      </c>
      <c r="C2" s="886"/>
      <c r="D2" s="886"/>
      <c r="E2" s="886"/>
      <c r="F2" s="886"/>
      <c r="G2" s="886"/>
      <c r="H2" s="886"/>
      <c r="I2" s="887"/>
      <c r="J2" s="93"/>
      <c r="K2" s="119"/>
      <c r="L2" s="395"/>
    </row>
    <row r="3" spans="1:15" s="69" customFormat="1" ht="15" customHeight="1" thickBot="1" x14ac:dyDescent="0.3">
      <c r="A3" s="517"/>
      <c r="B3" s="902" t="s">
        <v>3777</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602"/>
      <c r="C7" s="519"/>
      <c r="D7" s="519"/>
      <c r="E7" s="519"/>
      <c r="F7" s="519"/>
      <c r="G7" s="519"/>
      <c r="H7" s="519"/>
      <c r="I7" s="519"/>
      <c r="J7" s="518"/>
      <c r="K7" s="119"/>
      <c r="L7" s="242"/>
    </row>
    <row r="8" spans="1:15" s="69" customFormat="1" x14ac:dyDescent="0.25">
      <c r="A8" s="517"/>
      <c r="B8" s="911"/>
      <c r="C8" s="912"/>
      <c r="D8" s="915">
        <f>D166</f>
        <v>2.4954954954954953</v>
      </c>
      <c r="E8" s="519"/>
      <c r="F8" s="911"/>
      <c r="G8" s="912"/>
      <c r="H8" s="916">
        <f>D169</f>
        <v>0</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8.75"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ht="23.1" customHeight="1" x14ac:dyDescent="0.25">
      <c r="A12" s="531"/>
      <c r="B12" s="462" t="s">
        <v>1826</v>
      </c>
      <c r="C12" s="463"/>
      <c r="D12" s="463"/>
      <c r="E12" s="463"/>
      <c r="F12" s="463"/>
      <c r="G12" s="463"/>
      <c r="H12" s="463"/>
      <c r="I12" s="464"/>
      <c r="J12" s="535"/>
      <c r="K12" s="119"/>
    </row>
    <row r="13" spans="1:15" ht="255" x14ac:dyDescent="0.25">
      <c r="A13" s="531"/>
      <c r="B13" s="671">
        <v>1</v>
      </c>
      <c r="C13" s="539"/>
      <c r="D13" s="672" t="s">
        <v>1824</v>
      </c>
      <c r="E13" s="112" t="s">
        <v>29</v>
      </c>
      <c r="F13" s="762">
        <f>IF(E13="yes",3,IF(E13="Partial",2,IF(E13="No",1,IF(E13="N/A","",IF(E13="","")))))</f>
        <v>3</v>
      </c>
      <c r="G13" s="89"/>
      <c r="H13" s="673" t="s">
        <v>1259</v>
      </c>
      <c r="I13" s="380" t="s">
        <v>1338</v>
      </c>
      <c r="J13" s="535"/>
      <c r="K13" s="119">
        <f t="shared" ref="K13:K36" si="0">IF(E13="",1,0)</f>
        <v>0</v>
      </c>
      <c r="L13" s="410"/>
      <c r="M13" s="502"/>
      <c r="N13" s="502"/>
      <c r="O13" s="502"/>
    </row>
    <row r="14" spans="1:15" ht="255" x14ac:dyDescent="0.25">
      <c r="A14" s="531"/>
      <c r="B14" s="671">
        <v>2</v>
      </c>
      <c r="C14" s="539"/>
      <c r="D14" s="672" t="s">
        <v>1277</v>
      </c>
      <c r="E14" s="112" t="s">
        <v>31</v>
      </c>
      <c r="F14" s="762">
        <f>IF(E14="yes",3,IF(E14="Partial",2,IF(E14="No",1,IF(E14="N/A","",IF(E14="","")))))</f>
        <v>1</v>
      </c>
      <c r="G14" s="89"/>
      <c r="H14" s="672" t="s">
        <v>1260</v>
      </c>
      <c r="I14" s="672" t="s">
        <v>1339</v>
      </c>
      <c r="J14" s="535"/>
      <c r="K14" s="119">
        <f t="shared" si="0"/>
        <v>0</v>
      </c>
      <c r="L14" s="410"/>
      <c r="M14" s="502"/>
      <c r="N14" s="502"/>
      <c r="O14" s="502"/>
    </row>
    <row r="15" spans="1:15" ht="224.25" customHeight="1" x14ac:dyDescent="0.25">
      <c r="A15" s="531"/>
      <c r="B15" s="671">
        <v>3</v>
      </c>
      <c r="C15" s="380"/>
      <c r="D15" s="672" t="s">
        <v>1283</v>
      </c>
      <c r="E15" s="112" t="s">
        <v>29</v>
      </c>
      <c r="F15" s="762">
        <f>IF(E15="yes",3,IF(E15="Partial",2,IF(E15="No",1,IF(E15="N/A","",IF(E15="","")))))</f>
        <v>3</v>
      </c>
      <c r="G15" s="89"/>
      <c r="H15" s="672" t="s">
        <v>1261</v>
      </c>
      <c r="I15" s="672" t="s">
        <v>2678</v>
      </c>
      <c r="J15" s="535"/>
      <c r="K15" s="119">
        <f t="shared" si="0"/>
        <v>0</v>
      </c>
      <c r="L15" s="410"/>
      <c r="M15" s="502"/>
      <c r="N15" s="502"/>
      <c r="O15" s="502"/>
    </row>
    <row r="16" spans="1:15" ht="315" x14ac:dyDescent="0.25">
      <c r="A16" s="531"/>
      <c r="B16" s="671">
        <v>4</v>
      </c>
      <c r="C16" s="539"/>
      <c r="D16" s="672" t="s">
        <v>3504</v>
      </c>
      <c r="E16" s="112" t="s">
        <v>29</v>
      </c>
      <c r="F16" s="763">
        <f t="shared" ref="F16:F75" si="1">IF(E16="yes",3,IF(E16="Partial",2,IF(E16="No",1,IF(E16="N/A","",IF(E16="","")))))</f>
        <v>3</v>
      </c>
      <c r="G16" s="89"/>
      <c r="H16" s="674" t="s">
        <v>1262</v>
      </c>
      <c r="I16" s="380" t="s">
        <v>1340</v>
      </c>
      <c r="J16" s="535"/>
      <c r="K16" s="119">
        <f t="shared" si="0"/>
        <v>0</v>
      </c>
      <c r="L16" s="410"/>
      <c r="M16" s="502"/>
      <c r="N16" s="502"/>
      <c r="O16" s="502"/>
    </row>
    <row r="17" spans="1:15" ht="75" x14ac:dyDescent="0.25">
      <c r="A17" s="531"/>
      <c r="B17" s="671">
        <v>5</v>
      </c>
      <c r="C17" s="539"/>
      <c r="D17" s="545" t="s">
        <v>3505</v>
      </c>
      <c r="E17" s="112" t="s">
        <v>31</v>
      </c>
      <c r="F17" s="763">
        <f t="shared" si="1"/>
        <v>1</v>
      </c>
      <c r="G17" s="89"/>
      <c r="H17" s="674" t="s">
        <v>2261</v>
      </c>
      <c r="I17" s="383" t="s">
        <v>2260</v>
      </c>
      <c r="J17" s="535"/>
      <c r="K17" s="119">
        <f t="shared" si="0"/>
        <v>0</v>
      </c>
      <c r="L17" s="410"/>
      <c r="M17" s="502"/>
      <c r="N17" s="502"/>
      <c r="O17" s="502"/>
    </row>
    <row r="18" spans="1:15" ht="90" x14ac:dyDescent="0.25">
      <c r="A18" s="531"/>
      <c r="B18" s="671">
        <v>6</v>
      </c>
      <c r="C18" s="539"/>
      <c r="D18" s="545" t="s">
        <v>3740</v>
      </c>
      <c r="E18" s="112" t="s">
        <v>29</v>
      </c>
      <c r="F18" s="763">
        <f t="shared" si="1"/>
        <v>3</v>
      </c>
      <c r="G18" s="89"/>
      <c r="H18" s="675" t="s">
        <v>3570</v>
      </c>
      <c r="I18" s="385" t="s">
        <v>3575</v>
      </c>
      <c r="J18" s="535"/>
      <c r="K18" s="119">
        <f t="shared" si="0"/>
        <v>0</v>
      </c>
      <c r="L18" s="410"/>
      <c r="M18" s="502"/>
      <c r="N18" s="502"/>
      <c r="O18" s="502"/>
    </row>
    <row r="19" spans="1:15" ht="75" x14ac:dyDescent="0.25">
      <c r="A19" s="531"/>
      <c r="B19" s="671">
        <v>7</v>
      </c>
      <c r="C19" s="539"/>
      <c r="D19" s="545" t="s">
        <v>3540</v>
      </c>
      <c r="E19" s="112" t="s">
        <v>31</v>
      </c>
      <c r="F19" s="762">
        <f t="shared" si="1"/>
        <v>1</v>
      </c>
      <c r="G19" s="89"/>
      <c r="H19" s="675" t="s">
        <v>3541</v>
      </c>
      <c r="I19" s="385" t="s">
        <v>3542</v>
      </c>
      <c r="J19" s="535"/>
      <c r="K19" s="119">
        <f t="shared" si="0"/>
        <v>0</v>
      </c>
      <c r="L19" s="410"/>
      <c r="M19" s="502"/>
      <c r="N19" s="502"/>
      <c r="O19" s="502"/>
    </row>
    <row r="20" spans="1:15" ht="75" x14ac:dyDescent="0.25">
      <c r="A20" s="531"/>
      <c r="B20" s="671">
        <v>8</v>
      </c>
      <c r="C20" s="539"/>
      <c r="D20" s="545" t="s">
        <v>2262</v>
      </c>
      <c r="E20" s="112" t="s">
        <v>29</v>
      </c>
      <c r="F20" s="763">
        <f t="shared" si="1"/>
        <v>3</v>
      </c>
      <c r="G20" s="89"/>
      <c r="H20" s="674" t="s">
        <v>2264</v>
      </c>
      <c r="I20" s="383" t="s">
        <v>2265</v>
      </c>
      <c r="J20" s="535"/>
      <c r="K20" s="119">
        <f t="shared" si="0"/>
        <v>0</v>
      </c>
      <c r="L20" s="410"/>
      <c r="M20" s="502"/>
      <c r="N20" s="502"/>
      <c r="O20" s="502"/>
    </row>
    <row r="21" spans="1:15" ht="75" x14ac:dyDescent="0.25">
      <c r="A21" s="531"/>
      <c r="B21" s="671">
        <v>9</v>
      </c>
      <c r="C21" s="539"/>
      <c r="D21" s="545" t="s">
        <v>3571</v>
      </c>
      <c r="E21" s="112" t="s">
        <v>31</v>
      </c>
      <c r="F21" s="763">
        <f t="shared" si="1"/>
        <v>1</v>
      </c>
      <c r="G21" s="89"/>
      <c r="H21" s="674" t="s">
        <v>3572</v>
      </c>
      <c r="I21" s="383" t="s">
        <v>3573</v>
      </c>
      <c r="J21" s="535"/>
      <c r="K21" s="119">
        <f t="shared" si="0"/>
        <v>0</v>
      </c>
      <c r="L21" s="410"/>
      <c r="M21" s="502"/>
      <c r="N21" s="502"/>
      <c r="O21" s="502"/>
    </row>
    <row r="22" spans="1:15" ht="45" x14ac:dyDescent="0.25">
      <c r="A22" s="531"/>
      <c r="B22" s="671">
        <v>10</v>
      </c>
      <c r="C22" s="539"/>
      <c r="D22" s="545" t="s">
        <v>2282</v>
      </c>
      <c r="E22" s="112" t="s">
        <v>29</v>
      </c>
      <c r="F22" s="763">
        <f t="shared" si="1"/>
        <v>3</v>
      </c>
      <c r="G22" s="89"/>
      <c r="H22" s="674" t="s">
        <v>2283</v>
      </c>
      <c r="I22" s="383" t="s">
        <v>2284</v>
      </c>
      <c r="J22" s="535"/>
      <c r="K22" s="119">
        <f t="shared" si="0"/>
        <v>0</v>
      </c>
      <c r="L22" s="410"/>
      <c r="M22" s="502"/>
      <c r="N22" s="502"/>
      <c r="O22" s="502"/>
    </row>
    <row r="23" spans="1:15" ht="75" x14ac:dyDescent="0.25">
      <c r="A23" s="531"/>
      <c r="B23" s="671">
        <v>11</v>
      </c>
      <c r="C23" s="539"/>
      <c r="D23" s="545" t="s">
        <v>3827</v>
      </c>
      <c r="E23" s="112" t="s">
        <v>31</v>
      </c>
      <c r="F23" s="763">
        <f t="shared" si="1"/>
        <v>1</v>
      </c>
      <c r="G23" s="89"/>
      <c r="H23" s="674" t="s">
        <v>2206</v>
      </c>
      <c r="I23" s="383" t="s">
        <v>2263</v>
      </c>
      <c r="J23" s="535"/>
      <c r="K23" s="119">
        <f t="shared" si="0"/>
        <v>0</v>
      </c>
      <c r="L23" s="410"/>
      <c r="M23" s="502"/>
      <c r="N23" s="502"/>
      <c r="O23" s="502"/>
    </row>
    <row r="24" spans="1:15" ht="75" x14ac:dyDescent="0.25">
      <c r="A24" s="531"/>
      <c r="B24" s="671">
        <v>12</v>
      </c>
      <c r="C24" s="539"/>
      <c r="D24" s="545" t="s">
        <v>3828</v>
      </c>
      <c r="E24" s="112" t="s">
        <v>29</v>
      </c>
      <c r="F24" s="763">
        <f t="shared" si="1"/>
        <v>3</v>
      </c>
      <c r="G24" s="89"/>
      <c r="H24" s="674" t="s">
        <v>2207</v>
      </c>
      <c r="I24" s="383" t="s">
        <v>2900</v>
      </c>
      <c r="J24" s="535"/>
      <c r="K24" s="119">
        <f t="shared" si="0"/>
        <v>0</v>
      </c>
      <c r="L24" s="410"/>
      <c r="M24" s="502"/>
      <c r="N24" s="502"/>
      <c r="O24" s="502"/>
    </row>
    <row r="25" spans="1:15" ht="45" x14ac:dyDescent="0.25">
      <c r="A25" s="531"/>
      <c r="B25" s="671">
        <v>13</v>
      </c>
      <c r="C25" s="539"/>
      <c r="D25" s="545" t="s">
        <v>3744</v>
      </c>
      <c r="E25" s="112" t="s">
        <v>31</v>
      </c>
      <c r="F25" s="763">
        <f t="shared" si="1"/>
        <v>1</v>
      </c>
      <c r="G25" s="89"/>
      <c r="H25" s="675" t="s">
        <v>3829</v>
      </c>
      <c r="I25" s="383" t="s">
        <v>3745</v>
      </c>
      <c r="J25" s="535"/>
      <c r="K25" s="119">
        <f t="shared" si="0"/>
        <v>0</v>
      </c>
      <c r="L25" s="410"/>
      <c r="M25" s="502"/>
      <c r="N25" s="502"/>
      <c r="O25" s="502"/>
    </row>
    <row r="26" spans="1:15" ht="165" x14ac:dyDescent="0.25">
      <c r="A26" s="531"/>
      <c r="B26" s="671">
        <v>14</v>
      </c>
      <c r="C26" s="539"/>
      <c r="D26" s="672" t="s">
        <v>3506</v>
      </c>
      <c r="E26" s="112" t="s">
        <v>31</v>
      </c>
      <c r="F26" s="763">
        <f t="shared" si="1"/>
        <v>1</v>
      </c>
      <c r="G26" s="89"/>
      <c r="H26" s="672" t="s">
        <v>1263</v>
      </c>
      <c r="I26" s="672" t="s">
        <v>1341</v>
      </c>
      <c r="J26" s="535"/>
      <c r="K26" s="119">
        <f t="shared" si="0"/>
        <v>0</v>
      </c>
      <c r="L26" s="410"/>
      <c r="M26" s="502"/>
      <c r="N26" s="502"/>
      <c r="O26" s="502"/>
    </row>
    <row r="27" spans="1:15" ht="180" x14ac:dyDescent="0.25">
      <c r="A27" s="531"/>
      <c r="B27" s="671">
        <v>15</v>
      </c>
      <c r="C27" s="539"/>
      <c r="D27" s="672" t="s">
        <v>1278</v>
      </c>
      <c r="E27" s="112" t="s">
        <v>31</v>
      </c>
      <c r="F27" s="762">
        <f t="shared" si="1"/>
        <v>1</v>
      </c>
      <c r="G27" s="89"/>
      <c r="H27" s="672" t="s">
        <v>1279</v>
      </c>
      <c r="I27" s="672" t="s">
        <v>1264</v>
      </c>
      <c r="J27" s="535"/>
      <c r="K27" s="119">
        <f t="shared" si="0"/>
        <v>0</v>
      </c>
      <c r="L27" s="410"/>
      <c r="M27" s="502"/>
      <c r="N27" s="502"/>
      <c r="O27" s="502"/>
    </row>
    <row r="28" spans="1:15" ht="210" x14ac:dyDescent="0.25">
      <c r="A28" s="531"/>
      <c r="B28" s="671">
        <v>16</v>
      </c>
      <c r="C28" s="539"/>
      <c r="D28" s="672" t="s">
        <v>3507</v>
      </c>
      <c r="E28" s="112" t="s">
        <v>31</v>
      </c>
      <c r="F28" s="762">
        <f t="shared" si="1"/>
        <v>1</v>
      </c>
      <c r="G28" s="89"/>
      <c r="H28" s="672" t="s">
        <v>1265</v>
      </c>
      <c r="I28" s="672" t="s">
        <v>1266</v>
      </c>
      <c r="J28" s="535"/>
      <c r="K28" s="119">
        <f t="shared" si="0"/>
        <v>0</v>
      </c>
      <c r="L28" s="410"/>
      <c r="M28" s="502"/>
      <c r="N28" s="502"/>
      <c r="O28" s="502"/>
    </row>
    <row r="29" spans="1:15" ht="270" x14ac:dyDescent="0.25">
      <c r="A29" s="531"/>
      <c r="B29" s="671">
        <v>17</v>
      </c>
      <c r="C29" s="539"/>
      <c r="D29" s="672" t="s">
        <v>3627</v>
      </c>
      <c r="E29" s="112" t="s">
        <v>29</v>
      </c>
      <c r="F29" s="763">
        <f t="shared" si="1"/>
        <v>3</v>
      </c>
      <c r="G29" s="89"/>
      <c r="H29" s="676" t="s">
        <v>1276</v>
      </c>
      <c r="I29" s="672" t="s">
        <v>1342</v>
      </c>
      <c r="J29" s="535"/>
      <c r="K29" s="119">
        <f t="shared" si="0"/>
        <v>0</v>
      </c>
      <c r="L29" s="410"/>
      <c r="M29" s="502"/>
      <c r="N29" s="502"/>
      <c r="O29" s="502"/>
    </row>
    <row r="30" spans="1:15" ht="180" x14ac:dyDescent="0.25">
      <c r="A30" s="531"/>
      <c r="B30" s="671">
        <v>18</v>
      </c>
      <c r="C30" s="539"/>
      <c r="D30" s="672" t="s">
        <v>1280</v>
      </c>
      <c r="E30" s="112" t="s">
        <v>31</v>
      </c>
      <c r="F30" s="763">
        <f t="shared" si="1"/>
        <v>1</v>
      </c>
      <c r="G30" s="89"/>
      <c r="H30" s="672" t="s">
        <v>1267</v>
      </c>
      <c r="I30" s="672" t="s">
        <v>1832</v>
      </c>
      <c r="J30" s="535"/>
      <c r="K30" s="119">
        <f t="shared" si="0"/>
        <v>0</v>
      </c>
      <c r="L30" s="410"/>
      <c r="M30" s="502"/>
      <c r="N30" s="502"/>
      <c r="O30" s="502"/>
    </row>
    <row r="31" spans="1:15" ht="345" x14ac:dyDescent="0.25">
      <c r="A31" s="531"/>
      <c r="B31" s="671">
        <v>19</v>
      </c>
      <c r="C31" s="539"/>
      <c r="D31" s="672" t="s">
        <v>1282</v>
      </c>
      <c r="E31" s="112" t="s">
        <v>29</v>
      </c>
      <c r="F31" s="762">
        <f t="shared" si="1"/>
        <v>3</v>
      </c>
      <c r="G31" s="89"/>
      <c r="H31" s="676" t="s">
        <v>1268</v>
      </c>
      <c r="I31" s="672" t="s">
        <v>1334</v>
      </c>
      <c r="J31" s="535"/>
      <c r="K31" s="119">
        <f t="shared" si="0"/>
        <v>0</v>
      </c>
      <c r="L31" s="410"/>
      <c r="M31" s="502"/>
      <c r="N31" s="502"/>
      <c r="O31" s="502"/>
    </row>
    <row r="32" spans="1:15" ht="90" x14ac:dyDescent="0.25">
      <c r="A32" s="531"/>
      <c r="B32" s="671">
        <v>20</v>
      </c>
      <c r="C32" s="539"/>
      <c r="D32" s="672" t="s">
        <v>3508</v>
      </c>
      <c r="E32" s="112" t="s">
        <v>29</v>
      </c>
      <c r="F32" s="762">
        <f t="shared" si="1"/>
        <v>3</v>
      </c>
      <c r="G32" s="89"/>
      <c r="H32" s="672" t="s">
        <v>1335</v>
      </c>
      <c r="I32" s="672" t="s">
        <v>3509</v>
      </c>
      <c r="J32" s="535"/>
      <c r="K32" s="119">
        <f t="shared" si="0"/>
        <v>0</v>
      </c>
      <c r="L32" s="410"/>
      <c r="M32" s="502"/>
      <c r="N32" s="502"/>
      <c r="O32" s="502"/>
    </row>
    <row r="33" spans="1:15" ht="45" x14ac:dyDescent="0.25">
      <c r="A33" s="531"/>
      <c r="B33" s="671">
        <v>21</v>
      </c>
      <c r="C33" s="539"/>
      <c r="D33" s="677" t="s">
        <v>1284</v>
      </c>
      <c r="E33" s="112" t="s">
        <v>29</v>
      </c>
      <c r="F33" s="763">
        <f t="shared" si="1"/>
        <v>3</v>
      </c>
      <c r="G33" s="89"/>
      <c r="H33" s="380" t="s">
        <v>1336</v>
      </c>
      <c r="I33" s="678" t="s">
        <v>1285</v>
      </c>
      <c r="J33" s="535"/>
      <c r="K33" s="119">
        <f t="shared" si="0"/>
        <v>0</v>
      </c>
      <c r="L33" s="410"/>
      <c r="M33" s="502"/>
      <c r="N33" s="502"/>
      <c r="O33" s="502"/>
    </row>
    <row r="34" spans="1:15" ht="60" x14ac:dyDescent="0.25">
      <c r="A34" s="531"/>
      <c r="B34" s="671">
        <v>22</v>
      </c>
      <c r="C34" s="539"/>
      <c r="D34" s="679" t="s">
        <v>2901</v>
      </c>
      <c r="E34" s="112" t="s">
        <v>29</v>
      </c>
      <c r="F34" s="763">
        <f t="shared" si="1"/>
        <v>3</v>
      </c>
      <c r="G34" s="89"/>
      <c r="H34" s="546" t="s">
        <v>2669</v>
      </c>
      <c r="I34" s="680" t="s">
        <v>2670</v>
      </c>
      <c r="J34" s="535"/>
      <c r="K34" s="119">
        <f t="shared" si="0"/>
        <v>0</v>
      </c>
      <c r="L34" s="410"/>
      <c r="M34" s="502"/>
      <c r="N34" s="502"/>
      <c r="O34" s="502"/>
    </row>
    <row r="35" spans="1:15" ht="90" x14ac:dyDescent="0.25">
      <c r="A35" s="531"/>
      <c r="B35" s="671">
        <v>23</v>
      </c>
      <c r="C35" s="539"/>
      <c r="D35" s="672" t="s">
        <v>1823</v>
      </c>
      <c r="E35" s="112" t="s">
        <v>29</v>
      </c>
      <c r="F35" s="763">
        <f t="shared" si="1"/>
        <v>3</v>
      </c>
      <c r="G35" s="89"/>
      <c r="H35" s="672" t="s">
        <v>1335</v>
      </c>
      <c r="I35" s="678" t="s">
        <v>1286</v>
      </c>
      <c r="J35" s="535"/>
      <c r="K35" s="119">
        <f t="shared" si="0"/>
        <v>0</v>
      </c>
      <c r="L35" s="410"/>
      <c r="M35" s="502"/>
      <c r="N35" s="502"/>
      <c r="O35" s="502"/>
    </row>
    <row r="36" spans="1:15" ht="90" x14ac:dyDescent="0.25">
      <c r="A36" s="531"/>
      <c r="B36" s="671">
        <v>24</v>
      </c>
      <c r="C36" s="539"/>
      <c r="D36" s="672" t="s">
        <v>3510</v>
      </c>
      <c r="E36" s="112" t="s">
        <v>29</v>
      </c>
      <c r="F36" s="763">
        <f t="shared" si="1"/>
        <v>3</v>
      </c>
      <c r="G36" s="89"/>
      <c r="H36" s="672" t="s">
        <v>1335</v>
      </c>
      <c r="I36" s="678" t="s">
        <v>3511</v>
      </c>
      <c r="J36" s="535"/>
      <c r="K36" s="119">
        <f t="shared" si="0"/>
        <v>0</v>
      </c>
      <c r="L36" s="410"/>
      <c r="M36" s="502"/>
      <c r="N36" s="502"/>
      <c r="O36" s="502"/>
    </row>
    <row r="37" spans="1:15" ht="23.1" customHeight="1" x14ac:dyDescent="0.25">
      <c r="A37" s="531"/>
      <c r="B37" s="462" t="s">
        <v>1827</v>
      </c>
      <c r="C37" s="463"/>
      <c r="D37" s="463"/>
      <c r="E37" s="508"/>
      <c r="F37" s="463"/>
      <c r="G37" s="508"/>
      <c r="H37" s="463"/>
      <c r="I37" s="464"/>
      <c r="J37" s="535"/>
      <c r="K37" s="119"/>
      <c r="L37" s="410"/>
      <c r="M37" s="502"/>
      <c r="N37" s="502"/>
      <c r="O37" s="502"/>
    </row>
    <row r="38" spans="1:15" ht="105" x14ac:dyDescent="0.25">
      <c r="A38" s="531"/>
      <c r="B38" s="671">
        <v>25</v>
      </c>
      <c r="C38" s="539"/>
      <c r="D38" s="380" t="s">
        <v>3512</v>
      </c>
      <c r="E38" s="112" t="s">
        <v>30</v>
      </c>
      <c r="F38" s="763">
        <f t="shared" si="1"/>
        <v>2</v>
      </c>
      <c r="G38" s="89" t="s">
        <v>5184</v>
      </c>
      <c r="H38" s="672" t="s">
        <v>3513</v>
      </c>
      <c r="I38" s="674" t="s">
        <v>3514</v>
      </c>
      <c r="J38" s="535"/>
      <c r="K38" s="119">
        <f>IF(E38="",1,0)</f>
        <v>0</v>
      </c>
      <c r="L38" s="410"/>
      <c r="M38" s="502"/>
      <c r="N38" s="502"/>
      <c r="O38" s="502"/>
    </row>
    <row r="39" spans="1:15" ht="195" x14ac:dyDescent="0.25">
      <c r="A39" s="531"/>
      <c r="B39" s="671">
        <v>26</v>
      </c>
      <c r="C39" s="539"/>
      <c r="D39" s="672" t="s">
        <v>1311</v>
      </c>
      <c r="E39" s="112" t="s">
        <v>29</v>
      </c>
      <c r="F39" s="763">
        <f t="shared" si="1"/>
        <v>3</v>
      </c>
      <c r="G39" s="89"/>
      <c r="H39" s="672" t="s">
        <v>1310</v>
      </c>
      <c r="I39" s="380" t="s">
        <v>1337</v>
      </c>
      <c r="J39" s="535"/>
      <c r="K39" s="119">
        <f>IF(E39="",1,0)</f>
        <v>0</v>
      </c>
      <c r="L39" s="410"/>
      <c r="M39" s="502"/>
      <c r="N39" s="502"/>
      <c r="O39" s="502"/>
    </row>
    <row r="40" spans="1:15" ht="180" x14ac:dyDescent="0.25">
      <c r="A40" s="531"/>
      <c r="B40" s="671">
        <v>27</v>
      </c>
      <c r="C40" s="539"/>
      <c r="D40" s="672" t="s">
        <v>1312</v>
      </c>
      <c r="E40" s="112" t="s">
        <v>29</v>
      </c>
      <c r="F40" s="763">
        <f t="shared" si="1"/>
        <v>3</v>
      </c>
      <c r="G40" s="89"/>
      <c r="H40" s="672" t="s">
        <v>1833</v>
      </c>
      <c r="I40" s="672" t="s">
        <v>1825</v>
      </c>
      <c r="J40" s="535"/>
      <c r="K40" s="119">
        <f>IF(E40="",1,0)</f>
        <v>0</v>
      </c>
      <c r="L40" s="410"/>
      <c r="M40" s="502"/>
      <c r="N40" s="502"/>
      <c r="O40" s="502"/>
    </row>
    <row r="41" spans="1:15" ht="225" x14ac:dyDescent="0.25">
      <c r="A41" s="531"/>
      <c r="B41" s="671">
        <v>28</v>
      </c>
      <c r="C41" s="539"/>
      <c r="D41" s="672" t="s">
        <v>3568</v>
      </c>
      <c r="E41" s="112" t="s">
        <v>31</v>
      </c>
      <c r="F41" s="763">
        <f t="shared" si="1"/>
        <v>1</v>
      </c>
      <c r="G41" s="89"/>
      <c r="H41" s="672" t="s">
        <v>1269</v>
      </c>
      <c r="I41" s="672" t="s">
        <v>3569</v>
      </c>
      <c r="J41" s="535"/>
      <c r="K41" s="119">
        <f>IF(E41="",1,0)</f>
        <v>0</v>
      </c>
      <c r="L41" s="410"/>
      <c r="M41" s="502"/>
      <c r="N41" s="502"/>
      <c r="O41" s="502"/>
    </row>
    <row r="42" spans="1:15" ht="23.1" customHeight="1" x14ac:dyDescent="0.25">
      <c r="A42" s="531"/>
      <c r="B42" s="462" t="s">
        <v>1829</v>
      </c>
      <c r="C42" s="463"/>
      <c r="D42" s="463"/>
      <c r="E42" s="508"/>
      <c r="F42" s="463"/>
      <c r="G42" s="508"/>
      <c r="H42" s="463"/>
      <c r="I42" s="464"/>
      <c r="J42" s="535"/>
      <c r="K42" s="119"/>
      <c r="L42" s="410"/>
      <c r="M42" s="502"/>
      <c r="N42" s="502"/>
      <c r="O42" s="502"/>
    </row>
    <row r="43" spans="1:15" ht="180" x14ac:dyDescent="0.25">
      <c r="A43" s="531"/>
      <c r="B43" s="671">
        <v>29</v>
      </c>
      <c r="C43" s="539"/>
      <c r="D43" s="672" t="s">
        <v>3515</v>
      </c>
      <c r="E43" s="112" t="s">
        <v>29</v>
      </c>
      <c r="F43" s="763">
        <f t="shared" si="1"/>
        <v>3</v>
      </c>
      <c r="G43" s="89"/>
      <c r="H43" s="672" t="s">
        <v>1830</v>
      </c>
      <c r="I43" s="383" t="s">
        <v>2266</v>
      </c>
      <c r="J43" s="535"/>
      <c r="K43" s="119">
        <f t="shared" ref="K43:K61" si="2">IF(E43="",1,0)</f>
        <v>0</v>
      </c>
      <c r="L43" s="410"/>
      <c r="M43" s="502"/>
      <c r="N43" s="502"/>
      <c r="O43" s="502"/>
    </row>
    <row r="44" spans="1:15" ht="195" x14ac:dyDescent="0.25">
      <c r="A44" s="531"/>
      <c r="B44" s="671">
        <v>30</v>
      </c>
      <c r="C44" s="539"/>
      <c r="D44" s="380" t="s">
        <v>3516</v>
      </c>
      <c r="E44" s="112" t="s">
        <v>30</v>
      </c>
      <c r="F44" s="763">
        <f t="shared" si="1"/>
        <v>2</v>
      </c>
      <c r="G44" s="89" t="s">
        <v>5185</v>
      </c>
      <c r="H44" s="672" t="s">
        <v>1834</v>
      </c>
      <c r="I44" s="380" t="s">
        <v>1295</v>
      </c>
      <c r="J44" s="535"/>
      <c r="K44" s="119">
        <f t="shared" si="2"/>
        <v>0</v>
      </c>
      <c r="L44" s="410"/>
      <c r="M44" s="502"/>
      <c r="N44" s="502"/>
      <c r="O44" s="502"/>
    </row>
    <row r="45" spans="1:15" ht="180" x14ac:dyDescent="0.25">
      <c r="A45" s="531"/>
      <c r="B45" s="671">
        <v>31</v>
      </c>
      <c r="C45" s="539"/>
      <c r="D45" s="545" t="s">
        <v>1287</v>
      </c>
      <c r="E45" s="112" t="s">
        <v>5181</v>
      </c>
      <c r="F45" s="763">
        <f t="shared" si="1"/>
        <v>3</v>
      </c>
      <c r="G45" s="89"/>
      <c r="H45" s="672" t="s">
        <v>1270</v>
      </c>
      <c r="I45" s="672" t="s">
        <v>3517</v>
      </c>
      <c r="J45" s="535"/>
      <c r="K45" s="119">
        <f t="shared" si="2"/>
        <v>0</v>
      </c>
      <c r="L45" s="410"/>
      <c r="M45" s="502"/>
      <c r="N45" s="502"/>
      <c r="O45" s="502"/>
    </row>
    <row r="46" spans="1:15" ht="180" x14ac:dyDescent="0.25">
      <c r="A46" s="531"/>
      <c r="B46" s="671">
        <v>32</v>
      </c>
      <c r="C46" s="539"/>
      <c r="D46" s="672" t="s">
        <v>1288</v>
      </c>
      <c r="E46" s="112" t="s">
        <v>5181</v>
      </c>
      <c r="F46" s="763">
        <f t="shared" si="1"/>
        <v>3</v>
      </c>
      <c r="G46" s="89"/>
      <c r="H46" s="672" t="s">
        <v>1270</v>
      </c>
      <c r="I46" s="672" t="s">
        <v>1291</v>
      </c>
      <c r="J46" s="535"/>
      <c r="K46" s="119">
        <f t="shared" si="2"/>
        <v>0</v>
      </c>
      <c r="L46" s="410"/>
      <c r="M46" s="502"/>
      <c r="N46" s="502"/>
      <c r="O46" s="502"/>
    </row>
    <row r="47" spans="1:15" ht="180" x14ac:dyDescent="0.25">
      <c r="A47" s="531"/>
      <c r="B47" s="671">
        <v>33</v>
      </c>
      <c r="C47" s="539"/>
      <c r="D47" s="672" t="s">
        <v>1289</v>
      </c>
      <c r="E47" s="112" t="s">
        <v>29</v>
      </c>
      <c r="F47" s="763">
        <f t="shared" si="1"/>
        <v>3</v>
      </c>
      <c r="G47" s="89"/>
      <c r="H47" s="672" t="s">
        <v>1270</v>
      </c>
      <c r="I47" s="672" t="s">
        <v>1292</v>
      </c>
      <c r="J47" s="535"/>
      <c r="K47" s="119">
        <f t="shared" si="2"/>
        <v>0</v>
      </c>
      <c r="L47" s="410"/>
      <c r="M47" s="502"/>
      <c r="N47" s="502"/>
      <c r="O47" s="502"/>
    </row>
    <row r="48" spans="1:15" ht="180" x14ac:dyDescent="0.25">
      <c r="A48" s="531"/>
      <c r="B48" s="671">
        <v>34</v>
      </c>
      <c r="C48" s="539"/>
      <c r="D48" s="380" t="s">
        <v>1290</v>
      </c>
      <c r="E48" s="112" t="s">
        <v>5181</v>
      </c>
      <c r="F48" s="763">
        <f t="shared" si="1"/>
        <v>3</v>
      </c>
      <c r="G48" s="89"/>
      <c r="H48" s="672" t="s">
        <v>1270</v>
      </c>
      <c r="I48" s="672" t="s">
        <v>1293</v>
      </c>
      <c r="J48" s="535"/>
      <c r="K48" s="119">
        <f t="shared" si="2"/>
        <v>0</v>
      </c>
      <c r="L48" s="410"/>
      <c r="M48" s="502"/>
      <c r="N48" s="502"/>
      <c r="O48" s="502"/>
    </row>
    <row r="49" spans="1:15" ht="180" x14ac:dyDescent="0.25">
      <c r="A49" s="531"/>
      <c r="B49" s="671">
        <v>35</v>
      </c>
      <c r="C49" s="539"/>
      <c r="D49" s="383" t="s">
        <v>2267</v>
      </c>
      <c r="E49" s="112" t="s">
        <v>29</v>
      </c>
      <c r="F49" s="763">
        <f t="shared" si="1"/>
        <v>3</v>
      </c>
      <c r="G49" s="89"/>
      <c r="H49" s="672" t="s">
        <v>1270</v>
      </c>
      <c r="I49" s="672" t="s">
        <v>1294</v>
      </c>
      <c r="J49" s="535"/>
      <c r="K49" s="119">
        <f t="shared" si="2"/>
        <v>0</v>
      </c>
      <c r="L49" s="410"/>
      <c r="M49" s="502"/>
      <c r="N49" s="502"/>
      <c r="O49" s="502"/>
    </row>
    <row r="50" spans="1:15" ht="180" x14ac:dyDescent="0.25">
      <c r="A50" s="531"/>
      <c r="B50" s="671">
        <v>36</v>
      </c>
      <c r="C50" s="539"/>
      <c r="D50" s="383" t="s">
        <v>2268</v>
      </c>
      <c r="E50" s="112" t="s">
        <v>29</v>
      </c>
      <c r="F50" s="763">
        <f t="shared" si="1"/>
        <v>3</v>
      </c>
      <c r="G50" s="89"/>
      <c r="H50" s="672" t="s">
        <v>1270</v>
      </c>
      <c r="I50" s="383" t="s">
        <v>2269</v>
      </c>
      <c r="J50" s="535"/>
      <c r="K50" s="119">
        <f t="shared" si="2"/>
        <v>0</v>
      </c>
      <c r="L50" s="410"/>
      <c r="M50" s="502"/>
      <c r="N50" s="502"/>
      <c r="O50" s="502"/>
    </row>
    <row r="51" spans="1:15" ht="195" x14ac:dyDescent="0.25">
      <c r="A51" s="531"/>
      <c r="B51" s="671">
        <v>37</v>
      </c>
      <c r="C51" s="539"/>
      <c r="D51" s="383" t="s">
        <v>2902</v>
      </c>
      <c r="E51" s="112" t="s">
        <v>29</v>
      </c>
      <c r="F51" s="763">
        <f t="shared" si="1"/>
        <v>3</v>
      </c>
      <c r="G51" s="89"/>
      <c r="H51" s="672" t="s">
        <v>2676</v>
      </c>
      <c r="I51" s="383" t="s">
        <v>2675</v>
      </c>
      <c r="J51" s="535"/>
      <c r="K51" s="119">
        <f t="shared" si="2"/>
        <v>0</v>
      </c>
      <c r="L51" s="410"/>
      <c r="M51" s="502"/>
      <c r="N51" s="502"/>
      <c r="O51" s="502"/>
    </row>
    <row r="52" spans="1:15" ht="240" x14ac:dyDescent="0.25">
      <c r="A52" s="531"/>
      <c r="B52" s="671">
        <v>38</v>
      </c>
      <c r="C52" s="539"/>
      <c r="D52" s="672" t="s">
        <v>2270</v>
      </c>
      <c r="E52" s="112" t="s">
        <v>5181</v>
      </c>
      <c r="F52" s="763">
        <f t="shared" si="1"/>
        <v>3</v>
      </c>
      <c r="G52" s="89"/>
      <c r="H52" s="676" t="s">
        <v>1303</v>
      </c>
      <c r="I52" s="672" t="s">
        <v>1304</v>
      </c>
      <c r="J52" s="535"/>
      <c r="K52" s="119">
        <f t="shared" si="2"/>
        <v>0</v>
      </c>
      <c r="L52" s="410"/>
      <c r="M52" s="502"/>
      <c r="N52" s="502"/>
      <c r="O52" s="502"/>
    </row>
    <row r="53" spans="1:15" ht="210" x14ac:dyDescent="0.25">
      <c r="A53" s="531"/>
      <c r="B53" s="671">
        <v>39</v>
      </c>
      <c r="C53" s="539"/>
      <c r="D53" s="672" t="s">
        <v>1298</v>
      </c>
      <c r="E53" s="112" t="s">
        <v>5181</v>
      </c>
      <c r="F53" s="763">
        <f t="shared" si="1"/>
        <v>3</v>
      </c>
      <c r="G53" s="89"/>
      <c r="H53" s="676" t="s">
        <v>1305</v>
      </c>
      <c r="I53" s="672" t="s">
        <v>2271</v>
      </c>
      <c r="J53" s="535"/>
      <c r="K53" s="119">
        <f t="shared" si="2"/>
        <v>0</v>
      </c>
      <c r="L53" s="410"/>
      <c r="M53" s="502"/>
      <c r="N53" s="502"/>
      <c r="O53" s="502"/>
    </row>
    <row r="54" spans="1:15" ht="225" x14ac:dyDescent="0.25">
      <c r="A54" s="531"/>
      <c r="B54" s="671">
        <v>40</v>
      </c>
      <c r="C54" s="539"/>
      <c r="D54" s="672" t="s">
        <v>1299</v>
      </c>
      <c r="E54" s="112" t="s">
        <v>31</v>
      </c>
      <c r="F54" s="763">
        <f t="shared" si="1"/>
        <v>1</v>
      </c>
      <c r="G54" s="89"/>
      <c r="H54" s="676" t="s">
        <v>1306</v>
      </c>
      <c r="I54" s="672" t="s">
        <v>2272</v>
      </c>
      <c r="J54" s="535"/>
      <c r="K54" s="119">
        <f t="shared" si="2"/>
        <v>0</v>
      </c>
      <c r="L54" s="410"/>
      <c r="M54" s="502"/>
      <c r="N54" s="502"/>
      <c r="O54" s="502"/>
    </row>
    <row r="55" spans="1:15" ht="225" x14ac:dyDescent="0.25">
      <c r="A55" s="531"/>
      <c r="B55" s="671">
        <v>41</v>
      </c>
      <c r="C55" s="539"/>
      <c r="D55" s="672" t="s">
        <v>1300</v>
      </c>
      <c r="E55" s="112" t="s">
        <v>30</v>
      </c>
      <c r="F55" s="762">
        <f t="shared" si="1"/>
        <v>2</v>
      </c>
      <c r="G55" s="89" t="s">
        <v>5186</v>
      </c>
      <c r="H55" s="676" t="s">
        <v>1306</v>
      </c>
      <c r="I55" s="672" t="s">
        <v>2273</v>
      </c>
      <c r="J55" s="535"/>
      <c r="K55" s="119">
        <f t="shared" si="2"/>
        <v>0</v>
      </c>
      <c r="L55" s="410"/>
      <c r="M55" s="502"/>
      <c r="N55" s="502"/>
      <c r="O55" s="502"/>
    </row>
    <row r="56" spans="1:15" ht="225" x14ac:dyDescent="0.25">
      <c r="A56" s="531"/>
      <c r="B56" s="671">
        <v>42</v>
      </c>
      <c r="C56" s="539"/>
      <c r="D56" s="672" t="s">
        <v>1301</v>
      </c>
      <c r="E56" s="112" t="s">
        <v>5181</v>
      </c>
      <c r="F56" s="762">
        <f>IF(E56="yes",3,IF(E56="Partial",2,IF(E56="No",1,IF(E56="N/A","",IF(E56="","")))))</f>
        <v>3</v>
      </c>
      <c r="G56" s="89"/>
      <c r="H56" s="676" t="s">
        <v>1306</v>
      </c>
      <c r="I56" s="672" t="s">
        <v>1308</v>
      </c>
      <c r="J56" s="535"/>
      <c r="K56" s="119">
        <f t="shared" si="2"/>
        <v>0</v>
      </c>
      <c r="L56" s="410"/>
      <c r="M56" s="502"/>
      <c r="N56" s="502"/>
      <c r="O56" s="502"/>
    </row>
    <row r="57" spans="1:15" ht="225" x14ac:dyDescent="0.25">
      <c r="A57" s="531"/>
      <c r="B57" s="671">
        <v>43</v>
      </c>
      <c r="C57" s="539"/>
      <c r="D57" s="672" t="s">
        <v>1302</v>
      </c>
      <c r="E57" s="112" t="s">
        <v>31</v>
      </c>
      <c r="F57" s="762">
        <f>IF(E57="yes",3,IF(E57="Partial",2,IF(E57="No",1,IF(E57="N/A","",IF(E57="","")))))</f>
        <v>1</v>
      </c>
      <c r="G57" s="89"/>
      <c r="H57" s="676" t="s">
        <v>1306</v>
      </c>
      <c r="I57" s="672" t="s">
        <v>1307</v>
      </c>
      <c r="J57" s="535"/>
      <c r="K57" s="119">
        <f t="shared" si="2"/>
        <v>0</v>
      </c>
      <c r="L57" s="410"/>
      <c r="M57" s="502"/>
      <c r="N57" s="502"/>
      <c r="O57" s="502"/>
    </row>
    <row r="58" spans="1:15" ht="225" x14ac:dyDescent="0.25">
      <c r="A58" s="531"/>
      <c r="B58" s="671">
        <v>44</v>
      </c>
      <c r="C58" s="539"/>
      <c r="D58" s="545" t="s">
        <v>1309</v>
      </c>
      <c r="E58" s="112" t="s">
        <v>30</v>
      </c>
      <c r="F58" s="762">
        <f>IF(E58="yes",3,IF(E58="Partial",2,IF(E58="No",1,IF(E58="N/A","",IF(E58="","")))))</f>
        <v>2</v>
      </c>
      <c r="G58" s="89" t="s">
        <v>5187</v>
      </c>
      <c r="H58" s="676" t="s">
        <v>1306</v>
      </c>
      <c r="I58" s="672" t="s">
        <v>2274</v>
      </c>
      <c r="J58" s="535"/>
      <c r="K58" s="119">
        <f t="shared" si="2"/>
        <v>0</v>
      </c>
      <c r="L58" s="410"/>
      <c r="M58" s="502"/>
      <c r="N58" s="502"/>
      <c r="O58" s="502"/>
    </row>
    <row r="59" spans="1:15" ht="225" x14ac:dyDescent="0.25">
      <c r="A59" s="531"/>
      <c r="B59" s="671">
        <v>45</v>
      </c>
      <c r="C59" s="539"/>
      <c r="D59" s="545" t="s">
        <v>2677</v>
      </c>
      <c r="E59" s="112" t="s">
        <v>30</v>
      </c>
      <c r="F59" s="763">
        <f t="shared" si="1"/>
        <v>2</v>
      </c>
      <c r="G59" s="89" t="s">
        <v>5188</v>
      </c>
      <c r="H59" s="676" t="s">
        <v>1306</v>
      </c>
      <c r="I59" s="672" t="s">
        <v>2275</v>
      </c>
      <c r="J59" s="535"/>
      <c r="K59" s="119">
        <f t="shared" si="2"/>
        <v>0</v>
      </c>
      <c r="L59" s="410"/>
      <c r="M59" s="502"/>
      <c r="N59" s="502"/>
      <c r="O59" s="502"/>
    </row>
    <row r="60" spans="1:15" ht="180" x14ac:dyDescent="0.25">
      <c r="A60" s="531"/>
      <c r="B60" s="671">
        <v>46</v>
      </c>
      <c r="C60" s="539"/>
      <c r="D60" s="545" t="s">
        <v>1296</v>
      </c>
      <c r="E60" s="112" t="s">
        <v>31</v>
      </c>
      <c r="F60" s="763">
        <f t="shared" si="1"/>
        <v>1</v>
      </c>
      <c r="G60" s="89"/>
      <c r="H60" s="672" t="s">
        <v>1271</v>
      </c>
      <c r="I60" s="672" t="s">
        <v>1343</v>
      </c>
      <c r="J60" s="535"/>
      <c r="K60" s="119">
        <f t="shared" si="2"/>
        <v>0</v>
      </c>
      <c r="L60" s="410"/>
      <c r="M60" s="502"/>
      <c r="N60" s="502"/>
      <c r="O60" s="502"/>
    </row>
    <row r="61" spans="1:15" ht="255" x14ac:dyDescent="0.25">
      <c r="A61" s="531"/>
      <c r="B61" s="671">
        <v>47</v>
      </c>
      <c r="C61" s="539"/>
      <c r="D61" s="545" t="s">
        <v>1297</v>
      </c>
      <c r="E61" s="112" t="s">
        <v>29</v>
      </c>
      <c r="F61" s="763">
        <f t="shared" si="1"/>
        <v>3</v>
      </c>
      <c r="G61" s="89"/>
      <c r="H61" s="676" t="s">
        <v>1272</v>
      </c>
      <c r="I61" s="672" t="s">
        <v>1344</v>
      </c>
      <c r="J61" s="535"/>
      <c r="K61" s="119">
        <f t="shared" si="2"/>
        <v>0</v>
      </c>
      <c r="L61" s="410"/>
      <c r="M61" s="502"/>
      <c r="N61" s="502"/>
      <c r="O61" s="502"/>
    </row>
    <row r="62" spans="1:15" ht="23.1" customHeight="1" x14ac:dyDescent="0.25">
      <c r="A62" s="531"/>
      <c r="B62" s="462" t="s">
        <v>1828</v>
      </c>
      <c r="C62" s="463"/>
      <c r="D62" s="463"/>
      <c r="E62" s="508"/>
      <c r="F62" s="463"/>
      <c r="G62" s="508"/>
      <c r="H62" s="463"/>
      <c r="I62" s="464"/>
      <c r="J62" s="535"/>
      <c r="K62" s="119"/>
      <c r="L62" s="410"/>
      <c r="M62" s="502"/>
      <c r="N62" s="502"/>
      <c r="O62" s="502"/>
    </row>
    <row r="63" spans="1:15" ht="105" x14ac:dyDescent="0.25">
      <c r="A63" s="531"/>
      <c r="B63" s="671">
        <v>48</v>
      </c>
      <c r="C63" s="539"/>
      <c r="D63" s="672" t="s">
        <v>3518</v>
      </c>
      <c r="E63" s="112" t="s">
        <v>31</v>
      </c>
      <c r="F63" s="762">
        <f>IF(E63="yes",3,IF(E63="Partial",2,IF(E63="No",1,IF(E63="N/A","",IF(E63="","")))))</f>
        <v>1</v>
      </c>
      <c r="G63" s="89"/>
      <c r="H63" s="672" t="s">
        <v>1273</v>
      </c>
      <c r="I63" s="672" t="s">
        <v>1345</v>
      </c>
      <c r="J63" s="535"/>
      <c r="K63" s="119">
        <f t="shared" ref="K63:K79" si="3">IF(E63="",1,0)</f>
        <v>0</v>
      </c>
      <c r="L63" s="410"/>
      <c r="M63" s="502"/>
      <c r="N63" s="502"/>
      <c r="O63" s="502"/>
    </row>
    <row r="64" spans="1:15" ht="165" x14ac:dyDescent="0.25">
      <c r="A64" s="531"/>
      <c r="B64" s="671">
        <v>49</v>
      </c>
      <c r="C64" s="539"/>
      <c r="D64" s="672" t="s">
        <v>3519</v>
      </c>
      <c r="E64" s="112" t="s">
        <v>29</v>
      </c>
      <c r="F64" s="762">
        <f>IF(E64="yes",3,IF(E64="Partial",2,IF(E64="No",1,IF(E64="N/A","",IF(E64="","")))))</f>
        <v>3</v>
      </c>
      <c r="G64" s="89"/>
      <c r="H64" s="672" t="s">
        <v>1274</v>
      </c>
      <c r="I64" s="383" t="s">
        <v>2276</v>
      </c>
      <c r="J64" s="535"/>
      <c r="K64" s="119">
        <f t="shared" si="3"/>
        <v>0</v>
      </c>
      <c r="L64" s="410"/>
      <c r="M64" s="502"/>
      <c r="N64" s="502"/>
      <c r="O64" s="502"/>
    </row>
    <row r="65" spans="1:15" ht="240" x14ac:dyDescent="0.25">
      <c r="A65" s="531"/>
      <c r="B65" s="671">
        <v>50</v>
      </c>
      <c r="C65" s="539"/>
      <c r="D65" s="672" t="s">
        <v>3520</v>
      </c>
      <c r="E65" s="112" t="s">
        <v>29</v>
      </c>
      <c r="F65" s="763">
        <f t="shared" si="1"/>
        <v>3</v>
      </c>
      <c r="G65" s="89"/>
      <c r="H65" s="672" t="s">
        <v>1831</v>
      </c>
      <c r="I65" s="380" t="s">
        <v>1346</v>
      </c>
      <c r="J65" s="535"/>
      <c r="K65" s="119">
        <f t="shared" si="3"/>
        <v>0</v>
      </c>
      <c r="L65" s="410"/>
      <c r="M65" s="502"/>
      <c r="N65" s="502"/>
      <c r="O65" s="502"/>
    </row>
    <row r="66" spans="1:15" ht="90" x14ac:dyDescent="0.25">
      <c r="A66" s="531"/>
      <c r="B66" s="671">
        <v>51</v>
      </c>
      <c r="C66" s="539"/>
      <c r="D66" s="380" t="s">
        <v>1281</v>
      </c>
      <c r="E66" s="112" t="s">
        <v>30</v>
      </c>
      <c r="F66" s="763">
        <f t="shared" si="1"/>
        <v>2</v>
      </c>
      <c r="G66" s="89" t="s">
        <v>5183</v>
      </c>
      <c r="H66" s="380" t="s">
        <v>1275</v>
      </c>
      <c r="I66" s="383" t="s">
        <v>3741</v>
      </c>
      <c r="J66" s="535"/>
      <c r="K66" s="119">
        <f t="shared" si="3"/>
        <v>0</v>
      </c>
      <c r="L66" s="410"/>
      <c r="M66" s="502"/>
      <c r="N66" s="502"/>
      <c r="O66" s="502"/>
    </row>
    <row r="67" spans="1:15" ht="150" x14ac:dyDescent="0.25">
      <c r="A67" s="531"/>
      <c r="B67" s="671">
        <v>52</v>
      </c>
      <c r="C67" s="380"/>
      <c r="D67" s="380" t="s">
        <v>213</v>
      </c>
      <c r="E67" s="112" t="s">
        <v>30</v>
      </c>
      <c r="F67" s="763">
        <f t="shared" si="1"/>
        <v>2</v>
      </c>
      <c r="G67" s="89" t="s">
        <v>5189</v>
      </c>
      <c r="H67" s="380" t="s">
        <v>214</v>
      </c>
      <c r="I67" s="383" t="s">
        <v>2277</v>
      </c>
      <c r="J67" s="535"/>
      <c r="K67" s="119">
        <f t="shared" si="3"/>
        <v>0</v>
      </c>
      <c r="L67" s="410"/>
      <c r="M67" s="502"/>
      <c r="N67" s="502"/>
      <c r="O67" s="502"/>
    </row>
    <row r="68" spans="1:15" ht="75" x14ac:dyDescent="0.25">
      <c r="A68" s="531"/>
      <c r="B68" s="671">
        <v>53</v>
      </c>
      <c r="C68" s="380"/>
      <c r="D68" s="383" t="s">
        <v>3521</v>
      </c>
      <c r="E68" s="112" t="s">
        <v>31</v>
      </c>
      <c r="F68" s="763">
        <f t="shared" si="1"/>
        <v>1</v>
      </c>
      <c r="G68" s="89"/>
      <c r="H68" s="385" t="s">
        <v>2671</v>
      </c>
      <c r="I68" s="380" t="s">
        <v>2903</v>
      </c>
      <c r="J68" s="535"/>
      <c r="K68" s="119">
        <f t="shared" si="3"/>
        <v>0</v>
      </c>
      <c r="L68" s="410"/>
      <c r="M68" s="502"/>
      <c r="N68" s="502"/>
      <c r="O68" s="502"/>
    </row>
    <row r="69" spans="1:15" ht="60" customHeight="1" x14ac:dyDescent="0.25">
      <c r="A69" s="531"/>
      <c r="B69" s="671">
        <v>54</v>
      </c>
      <c r="C69" s="380"/>
      <c r="D69" s="383" t="s">
        <v>3522</v>
      </c>
      <c r="E69" s="112" t="s">
        <v>31</v>
      </c>
      <c r="F69" s="763">
        <f t="shared" si="1"/>
        <v>1</v>
      </c>
      <c r="G69" s="89"/>
      <c r="H69" s="380" t="s">
        <v>215</v>
      </c>
      <c r="I69" s="383" t="s">
        <v>2017</v>
      </c>
      <c r="J69" s="535"/>
      <c r="K69" s="119">
        <f t="shared" si="3"/>
        <v>0</v>
      </c>
      <c r="L69" s="410"/>
      <c r="M69" s="502"/>
      <c r="N69" s="502"/>
      <c r="O69" s="502"/>
    </row>
    <row r="70" spans="1:15" ht="60" customHeight="1" x14ac:dyDescent="0.25">
      <c r="A70" s="531"/>
      <c r="B70" s="671">
        <v>55</v>
      </c>
      <c r="C70" s="380"/>
      <c r="D70" s="380" t="s">
        <v>216</v>
      </c>
      <c r="E70" s="112" t="s">
        <v>29</v>
      </c>
      <c r="F70" s="763">
        <f t="shared" si="1"/>
        <v>3</v>
      </c>
      <c r="G70" s="89"/>
      <c r="H70" s="380" t="s">
        <v>217</v>
      </c>
      <c r="I70" s="380" t="s">
        <v>1356</v>
      </c>
      <c r="J70" s="535"/>
      <c r="K70" s="119">
        <f t="shared" si="3"/>
        <v>0</v>
      </c>
      <c r="L70" s="410"/>
      <c r="M70" s="502"/>
      <c r="N70" s="502"/>
      <c r="O70" s="502"/>
    </row>
    <row r="71" spans="1:15" ht="84.75" customHeight="1" x14ac:dyDescent="0.25">
      <c r="A71" s="531"/>
      <c r="B71" s="671">
        <v>56</v>
      </c>
      <c r="C71" s="380"/>
      <c r="D71" s="380" t="s">
        <v>1347</v>
      </c>
      <c r="E71" s="112" t="s">
        <v>29</v>
      </c>
      <c r="F71" s="763">
        <f t="shared" si="1"/>
        <v>3</v>
      </c>
      <c r="G71" s="89"/>
      <c r="H71" s="380" t="s">
        <v>218</v>
      </c>
      <c r="I71" s="380" t="s">
        <v>2904</v>
      </c>
      <c r="J71" s="535"/>
      <c r="K71" s="119">
        <f t="shared" si="3"/>
        <v>0</v>
      </c>
      <c r="L71" s="410"/>
      <c r="M71" s="502"/>
      <c r="N71" s="502"/>
      <c r="O71" s="502"/>
    </row>
    <row r="72" spans="1:15" ht="79.5" customHeight="1" x14ac:dyDescent="0.25">
      <c r="A72" s="531"/>
      <c r="B72" s="671">
        <v>57</v>
      </c>
      <c r="C72" s="380"/>
      <c r="D72" s="380" t="s">
        <v>3523</v>
      </c>
      <c r="E72" s="112" t="s">
        <v>29</v>
      </c>
      <c r="F72" s="763">
        <f t="shared" si="1"/>
        <v>3</v>
      </c>
      <c r="G72" s="89"/>
      <c r="H72" s="380" t="s">
        <v>2905</v>
      </c>
      <c r="I72" s="380" t="s">
        <v>1357</v>
      </c>
      <c r="J72" s="535"/>
      <c r="K72" s="119">
        <f t="shared" si="3"/>
        <v>0</v>
      </c>
      <c r="L72" s="410"/>
      <c r="M72" s="502"/>
      <c r="N72" s="502"/>
      <c r="O72" s="502"/>
    </row>
    <row r="73" spans="1:15" ht="60" x14ac:dyDescent="0.25">
      <c r="A73" s="531"/>
      <c r="B73" s="671">
        <v>58</v>
      </c>
      <c r="C73" s="380"/>
      <c r="D73" s="383" t="s">
        <v>2278</v>
      </c>
      <c r="E73" s="112" t="s">
        <v>29</v>
      </c>
      <c r="F73" s="763">
        <f t="shared" si="1"/>
        <v>3</v>
      </c>
      <c r="G73" s="89"/>
      <c r="H73" s="380" t="s">
        <v>219</v>
      </c>
      <c r="I73" s="380" t="s">
        <v>1358</v>
      </c>
      <c r="J73" s="535"/>
      <c r="K73" s="119">
        <f t="shared" si="3"/>
        <v>0</v>
      </c>
      <c r="L73" s="410"/>
      <c r="M73" s="502"/>
      <c r="N73" s="502"/>
      <c r="O73" s="502"/>
    </row>
    <row r="74" spans="1:15" ht="83.25" customHeight="1" x14ac:dyDescent="0.25">
      <c r="A74" s="531"/>
      <c r="B74" s="671">
        <v>59</v>
      </c>
      <c r="C74" s="380"/>
      <c r="D74" s="380" t="s">
        <v>1360</v>
      </c>
      <c r="E74" s="112" t="s">
        <v>30</v>
      </c>
      <c r="F74" s="763">
        <f t="shared" si="1"/>
        <v>2</v>
      </c>
      <c r="G74" s="89" t="s">
        <v>5182</v>
      </c>
      <c r="H74" s="380" t="s">
        <v>220</v>
      </c>
      <c r="I74" s="380" t="s">
        <v>1359</v>
      </c>
      <c r="J74" s="535"/>
      <c r="K74" s="119">
        <f t="shared" si="3"/>
        <v>0</v>
      </c>
      <c r="L74" s="410"/>
      <c r="M74" s="502"/>
      <c r="N74" s="502"/>
      <c r="O74" s="502"/>
    </row>
    <row r="75" spans="1:15" ht="114" customHeight="1" x14ac:dyDescent="0.25">
      <c r="A75" s="531"/>
      <c r="B75" s="671">
        <v>60</v>
      </c>
      <c r="C75" s="380"/>
      <c r="D75" s="383" t="s">
        <v>2906</v>
      </c>
      <c r="E75" s="112" t="s">
        <v>29</v>
      </c>
      <c r="F75" s="763">
        <f t="shared" si="1"/>
        <v>3</v>
      </c>
      <c r="G75" s="89"/>
      <c r="H75" s="380" t="s">
        <v>221</v>
      </c>
      <c r="I75" s="380" t="s">
        <v>222</v>
      </c>
      <c r="J75" s="535"/>
      <c r="K75" s="119">
        <f t="shared" si="3"/>
        <v>0</v>
      </c>
      <c r="L75" s="410"/>
      <c r="M75" s="502"/>
      <c r="N75" s="502"/>
      <c r="O75" s="502"/>
    </row>
    <row r="76" spans="1:15" ht="45" x14ac:dyDescent="0.25">
      <c r="A76" s="531"/>
      <c r="B76" s="671">
        <v>61</v>
      </c>
      <c r="C76" s="380"/>
      <c r="D76" s="385" t="s">
        <v>2279</v>
      </c>
      <c r="E76" s="112" t="s">
        <v>29</v>
      </c>
      <c r="F76" s="763">
        <f t="shared" ref="F76:F127" si="4">IF(E76="yes",3,IF(E76="Partial",2,IF(E76="No",1,IF(E76="N/A","",IF(E76="","")))))</f>
        <v>3</v>
      </c>
      <c r="G76" s="89"/>
      <c r="H76" s="546" t="s">
        <v>2907</v>
      </c>
      <c r="I76" s="546" t="s">
        <v>2204</v>
      </c>
      <c r="J76" s="535"/>
      <c r="K76" s="119">
        <f t="shared" si="3"/>
        <v>0</v>
      </c>
      <c r="L76" s="410"/>
      <c r="M76" s="502"/>
      <c r="N76" s="502"/>
      <c r="O76" s="502"/>
    </row>
    <row r="77" spans="1:15" ht="45" x14ac:dyDescent="0.25">
      <c r="A77" s="531"/>
      <c r="B77" s="671">
        <v>62</v>
      </c>
      <c r="C77" s="380"/>
      <c r="D77" s="385" t="s">
        <v>2203</v>
      </c>
      <c r="E77" s="112" t="s">
        <v>29</v>
      </c>
      <c r="F77" s="763">
        <f t="shared" si="4"/>
        <v>3</v>
      </c>
      <c r="G77" s="89"/>
      <c r="H77" s="546" t="s">
        <v>2907</v>
      </c>
      <c r="I77" s="385" t="s">
        <v>2205</v>
      </c>
      <c r="J77" s="535"/>
      <c r="K77" s="119">
        <f t="shared" si="3"/>
        <v>0</v>
      </c>
      <c r="L77" s="410"/>
      <c r="M77" s="502"/>
      <c r="N77" s="502"/>
      <c r="O77" s="502"/>
    </row>
    <row r="78" spans="1:15" ht="60" x14ac:dyDescent="0.25">
      <c r="A78" s="531"/>
      <c r="B78" s="671">
        <v>63</v>
      </c>
      <c r="C78" s="380"/>
      <c r="D78" s="385" t="s">
        <v>2908</v>
      </c>
      <c r="E78" s="112" t="s">
        <v>29</v>
      </c>
      <c r="F78" s="763">
        <f t="shared" si="4"/>
        <v>3</v>
      </c>
      <c r="G78" s="89"/>
      <c r="H78" s="385" t="s">
        <v>2055</v>
      </c>
      <c r="I78" s="546" t="s">
        <v>2909</v>
      </c>
      <c r="J78" s="535"/>
      <c r="K78" s="119">
        <f t="shared" si="3"/>
        <v>0</v>
      </c>
      <c r="L78" s="410"/>
      <c r="M78" s="502"/>
      <c r="N78" s="502"/>
      <c r="O78" s="502"/>
    </row>
    <row r="79" spans="1:15" ht="60" x14ac:dyDescent="0.25">
      <c r="A79" s="531"/>
      <c r="B79" s="671">
        <v>64</v>
      </c>
      <c r="C79" s="380"/>
      <c r="D79" s="385" t="s">
        <v>2202</v>
      </c>
      <c r="E79" s="112" t="s">
        <v>31</v>
      </c>
      <c r="F79" s="763">
        <f t="shared" si="4"/>
        <v>1</v>
      </c>
      <c r="G79" s="89"/>
      <c r="H79" s="546" t="s">
        <v>2201</v>
      </c>
      <c r="I79" s="546" t="s">
        <v>2200</v>
      </c>
      <c r="J79" s="535"/>
      <c r="K79" s="119">
        <f t="shared" si="3"/>
        <v>0</v>
      </c>
      <c r="L79" s="410"/>
      <c r="M79" s="502"/>
      <c r="N79" s="502"/>
      <c r="O79" s="502"/>
    </row>
    <row r="80" spans="1:15" ht="23.1" customHeight="1" x14ac:dyDescent="0.25">
      <c r="A80" s="531"/>
      <c r="B80" s="462" t="s">
        <v>444</v>
      </c>
      <c r="C80" s="463"/>
      <c r="D80" s="463"/>
      <c r="E80" s="508"/>
      <c r="F80" s="463"/>
      <c r="G80" s="508"/>
      <c r="H80" s="463"/>
      <c r="I80" s="464"/>
      <c r="J80" s="535"/>
      <c r="K80" s="119"/>
      <c r="L80" s="410"/>
      <c r="M80" s="502"/>
      <c r="N80" s="502"/>
      <c r="O80" s="502"/>
    </row>
    <row r="81" spans="1:15" ht="93" customHeight="1" x14ac:dyDescent="0.25">
      <c r="A81" s="531"/>
      <c r="B81" s="681">
        <v>65</v>
      </c>
      <c r="C81" s="380"/>
      <c r="D81" s="380" t="s">
        <v>2910</v>
      </c>
      <c r="E81" s="112" t="s">
        <v>29</v>
      </c>
      <c r="F81" s="763">
        <f t="shared" si="4"/>
        <v>3</v>
      </c>
      <c r="G81" s="89"/>
      <c r="H81" s="546" t="s">
        <v>1362</v>
      </c>
      <c r="I81" s="380" t="s">
        <v>1361</v>
      </c>
      <c r="J81" s="535"/>
      <c r="K81" s="119">
        <f t="shared" ref="K81:K127" si="5">IF(E81="",1,0)</f>
        <v>0</v>
      </c>
      <c r="L81" s="410"/>
      <c r="M81" s="502"/>
      <c r="N81" s="502"/>
      <c r="O81" s="502"/>
    </row>
    <row r="82" spans="1:15" ht="93" customHeight="1" x14ac:dyDescent="0.25">
      <c r="A82" s="531"/>
      <c r="B82" s="681">
        <v>66</v>
      </c>
      <c r="C82" s="380"/>
      <c r="D82" s="383" t="s">
        <v>3742</v>
      </c>
      <c r="E82" s="112" t="s">
        <v>5181</v>
      </c>
      <c r="F82" s="763">
        <f t="shared" si="4"/>
        <v>3</v>
      </c>
      <c r="G82" s="89"/>
      <c r="H82" s="546"/>
      <c r="I82" s="383" t="s">
        <v>3743</v>
      </c>
      <c r="J82" s="535"/>
      <c r="K82" s="119">
        <f t="shared" si="5"/>
        <v>0</v>
      </c>
      <c r="L82" s="410"/>
      <c r="M82" s="502"/>
      <c r="N82" s="502"/>
      <c r="O82" s="502"/>
    </row>
    <row r="83" spans="1:15" ht="60" customHeight="1" x14ac:dyDescent="0.25">
      <c r="A83" s="531"/>
      <c r="B83" s="681">
        <v>67</v>
      </c>
      <c r="C83" s="380"/>
      <c r="D83" s="383" t="s">
        <v>3524</v>
      </c>
      <c r="E83" s="112" t="s">
        <v>29</v>
      </c>
      <c r="F83" s="763">
        <f t="shared" si="4"/>
        <v>3</v>
      </c>
      <c r="G83" s="89"/>
      <c r="H83" s="546" t="s">
        <v>1362</v>
      </c>
      <c r="I83" s="380" t="s">
        <v>1364</v>
      </c>
      <c r="J83" s="535"/>
      <c r="K83" s="119">
        <f t="shared" si="5"/>
        <v>0</v>
      </c>
      <c r="L83" s="410"/>
      <c r="M83" s="502"/>
      <c r="N83" s="502"/>
      <c r="O83" s="502"/>
    </row>
    <row r="84" spans="1:15" ht="75" x14ac:dyDescent="0.25">
      <c r="A84" s="531"/>
      <c r="B84" s="681">
        <v>68</v>
      </c>
      <c r="C84" s="380" t="s">
        <v>5019</v>
      </c>
      <c r="D84" s="383" t="s">
        <v>5020</v>
      </c>
      <c r="E84" s="112" t="s">
        <v>29</v>
      </c>
      <c r="F84" s="763">
        <f t="shared" si="4"/>
        <v>3</v>
      </c>
      <c r="G84" s="89"/>
      <c r="H84" s="546" t="s">
        <v>5021</v>
      </c>
      <c r="I84" s="380" t="s">
        <v>5022</v>
      </c>
      <c r="J84" s="535"/>
      <c r="K84" s="119">
        <f t="shared" si="5"/>
        <v>0</v>
      </c>
      <c r="L84" s="410"/>
      <c r="M84" s="502"/>
      <c r="N84" s="502"/>
      <c r="O84" s="502"/>
    </row>
    <row r="85" spans="1:15" ht="90" x14ac:dyDescent="0.25">
      <c r="A85" s="531"/>
      <c r="B85" s="681">
        <v>69</v>
      </c>
      <c r="C85" s="380" t="s">
        <v>5016</v>
      </c>
      <c r="D85" s="383" t="s">
        <v>5013</v>
      </c>
      <c r="E85" s="112" t="s">
        <v>29</v>
      </c>
      <c r="F85" s="763">
        <f t="shared" si="4"/>
        <v>3</v>
      </c>
      <c r="G85" s="89"/>
      <c r="H85" s="546" t="s">
        <v>5023</v>
      </c>
      <c r="I85" s="380" t="s">
        <v>5024</v>
      </c>
      <c r="J85" s="535"/>
      <c r="K85" s="119">
        <f t="shared" si="5"/>
        <v>0</v>
      </c>
      <c r="L85" s="410"/>
      <c r="M85" s="502"/>
      <c r="N85" s="502"/>
      <c r="O85" s="502"/>
    </row>
    <row r="86" spans="1:15" ht="225" x14ac:dyDescent="0.25">
      <c r="A86" s="531"/>
      <c r="B86" s="681">
        <v>70</v>
      </c>
      <c r="C86" s="380" t="s">
        <v>5017</v>
      </c>
      <c r="D86" s="383" t="s">
        <v>5014</v>
      </c>
      <c r="E86" s="112" t="s">
        <v>5181</v>
      </c>
      <c r="F86" s="763">
        <f t="shared" si="4"/>
        <v>3</v>
      </c>
      <c r="G86" s="89"/>
      <c r="H86" s="546" t="s">
        <v>5025</v>
      </c>
      <c r="I86" s="380" t="s">
        <v>5026</v>
      </c>
      <c r="J86" s="535"/>
      <c r="K86" s="119">
        <f t="shared" si="5"/>
        <v>0</v>
      </c>
      <c r="L86" s="410"/>
      <c r="M86" s="502"/>
      <c r="N86" s="502"/>
      <c r="O86" s="502"/>
    </row>
    <row r="87" spans="1:15" ht="120" x14ac:dyDescent="0.25">
      <c r="A87" s="531"/>
      <c r="B87" s="681">
        <v>71</v>
      </c>
      <c r="C87" s="380" t="s">
        <v>5018</v>
      </c>
      <c r="D87" s="383" t="s">
        <v>5015</v>
      </c>
      <c r="E87" s="112" t="s">
        <v>29</v>
      </c>
      <c r="F87" s="763">
        <f t="shared" si="4"/>
        <v>3</v>
      </c>
      <c r="G87" s="89"/>
      <c r="H87" s="546" t="s">
        <v>5027</v>
      </c>
      <c r="I87" s="380" t="s">
        <v>5028</v>
      </c>
      <c r="J87" s="535"/>
      <c r="K87" s="119">
        <f t="shared" si="5"/>
        <v>0</v>
      </c>
      <c r="L87" s="410"/>
      <c r="M87" s="502"/>
      <c r="N87" s="502"/>
      <c r="O87" s="502"/>
    </row>
    <row r="88" spans="1:15" ht="108" customHeight="1" x14ac:dyDescent="0.25">
      <c r="A88" s="531"/>
      <c r="B88" s="681">
        <v>72</v>
      </c>
      <c r="C88" s="380"/>
      <c r="D88" s="380" t="s">
        <v>1348</v>
      </c>
      <c r="E88" s="112" t="s">
        <v>29</v>
      </c>
      <c r="F88" s="763">
        <f t="shared" si="4"/>
        <v>3</v>
      </c>
      <c r="G88" s="89" t="s">
        <v>5230</v>
      </c>
      <c r="H88" s="546" t="s">
        <v>1363</v>
      </c>
      <c r="I88" s="380" t="s">
        <v>1361</v>
      </c>
      <c r="J88" s="535"/>
      <c r="K88" s="119">
        <f t="shared" si="5"/>
        <v>0</v>
      </c>
      <c r="L88" s="410"/>
      <c r="M88" s="502"/>
      <c r="N88" s="502"/>
      <c r="O88" s="502"/>
    </row>
    <row r="89" spans="1:15" ht="45" x14ac:dyDescent="0.25">
      <c r="A89" s="531"/>
      <c r="B89" s="681">
        <v>73</v>
      </c>
      <c r="C89" s="380"/>
      <c r="D89" s="380" t="s">
        <v>226</v>
      </c>
      <c r="E89" s="112" t="s">
        <v>31</v>
      </c>
      <c r="F89" s="763">
        <f t="shared" si="4"/>
        <v>1</v>
      </c>
      <c r="G89" s="89"/>
      <c r="H89" s="546" t="s">
        <v>1363</v>
      </c>
      <c r="I89" s="380" t="s">
        <v>1365</v>
      </c>
      <c r="J89" s="535"/>
      <c r="K89" s="119">
        <f t="shared" si="5"/>
        <v>0</v>
      </c>
      <c r="L89" s="410"/>
      <c r="M89" s="502"/>
      <c r="N89" s="502"/>
      <c r="O89" s="502"/>
    </row>
    <row r="90" spans="1:15" ht="60" x14ac:dyDescent="0.25">
      <c r="A90" s="531"/>
      <c r="B90" s="681">
        <v>74</v>
      </c>
      <c r="C90" s="380"/>
      <c r="D90" s="383" t="s">
        <v>2258</v>
      </c>
      <c r="E90" s="112" t="s">
        <v>31</v>
      </c>
      <c r="F90" s="763">
        <f t="shared" si="4"/>
        <v>1</v>
      </c>
      <c r="G90" s="89"/>
      <c r="H90" s="546" t="s">
        <v>2673</v>
      </c>
      <c r="I90" s="546" t="s">
        <v>2672</v>
      </c>
      <c r="J90" s="535"/>
      <c r="K90" s="119">
        <f t="shared" si="5"/>
        <v>0</v>
      </c>
      <c r="L90" s="410"/>
      <c r="M90" s="502"/>
      <c r="N90" s="502"/>
      <c r="O90" s="502"/>
    </row>
    <row r="91" spans="1:15" ht="77.25" customHeight="1" x14ac:dyDescent="0.25">
      <c r="A91" s="531"/>
      <c r="B91" s="681">
        <v>75</v>
      </c>
      <c r="C91" s="380"/>
      <c r="D91" s="383" t="s">
        <v>2259</v>
      </c>
      <c r="E91" s="112" t="s">
        <v>29</v>
      </c>
      <c r="F91" s="763">
        <f t="shared" si="4"/>
        <v>3</v>
      </c>
      <c r="G91" s="89"/>
      <c r="H91" s="546" t="s">
        <v>2673</v>
      </c>
      <c r="I91" s="546" t="s">
        <v>2674</v>
      </c>
      <c r="J91" s="535"/>
      <c r="K91" s="119">
        <f t="shared" si="5"/>
        <v>0</v>
      </c>
      <c r="L91" s="410"/>
      <c r="M91" s="502"/>
      <c r="N91" s="502"/>
      <c r="O91" s="502"/>
    </row>
    <row r="92" spans="1:15" ht="60" customHeight="1" x14ac:dyDescent="0.25">
      <c r="A92" s="531"/>
      <c r="B92" s="681">
        <v>76</v>
      </c>
      <c r="C92" s="380"/>
      <c r="D92" s="385" t="s">
        <v>2056</v>
      </c>
      <c r="E92" s="112" t="s">
        <v>29</v>
      </c>
      <c r="F92" s="763">
        <f t="shared" si="4"/>
        <v>3</v>
      </c>
      <c r="G92" s="89"/>
      <c r="H92" s="682" t="s">
        <v>224</v>
      </c>
      <c r="I92" s="682" t="s">
        <v>1366</v>
      </c>
      <c r="J92" s="535"/>
      <c r="K92" s="119">
        <f t="shared" si="5"/>
        <v>0</v>
      </c>
      <c r="L92" s="410"/>
      <c r="M92" s="502"/>
      <c r="N92" s="502"/>
      <c r="O92" s="502"/>
    </row>
    <row r="93" spans="1:15" ht="45" x14ac:dyDescent="0.25">
      <c r="A93" s="531"/>
      <c r="B93" s="681">
        <v>77</v>
      </c>
      <c r="C93" s="380"/>
      <c r="D93" s="380" t="s">
        <v>228</v>
      </c>
      <c r="E93" s="112" t="s">
        <v>29</v>
      </c>
      <c r="F93" s="763">
        <f t="shared" si="4"/>
        <v>3</v>
      </c>
      <c r="G93" s="89"/>
      <c r="H93" s="380" t="s">
        <v>229</v>
      </c>
      <c r="I93" s="380" t="s">
        <v>1367</v>
      </c>
      <c r="J93" s="535"/>
      <c r="K93" s="119">
        <f t="shared" si="5"/>
        <v>0</v>
      </c>
      <c r="L93" s="410"/>
      <c r="M93" s="502"/>
      <c r="N93" s="502"/>
      <c r="O93" s="502"/>
    </row>
    <row r="94" spans="1:15" ht="45" x14ac:dyDescent="0.25">
      <c r="A94" s="531"/>
      <c r="B94" s="681">
        <v>78</v>
      </c>
      <c r="C94" s="380"/>
      <c r="D94" s="380" t="s">
        <v>227</v>
      </c>
      <c r="E94" s="112" t="s">
        <v>29</v>
      </c>
      <c r="F94" s="763">
        <f t="shared" si="4"/>
        <v>3</v>
      </c>
      <c r="G94" s="89"/>
      <c r="H94" s="380" t="s">
        <v>2911</v>
      </c>
      <c r="I94" s="380" t="s">
        <v>2912</v>
      </c>
      <c r="J94" s="535"/>
      <c r="K94" s="119">
        <f t="shared" si="5"/>
        <v>0</v>
      </c>
      <c r="L94" s="410"/>
      <c r="M94" s="502"/>
      <c r="N94" s="502"/>
      <c r="O94" s="502"/>
    </row>
    <row r="95" spans="1:15" ht="45" x14ac:dyDescent="0.25">
      <c r="A95" s="531"/>
      <c r="B95" s="681">
        <v>79</v>
      </c>
      <c r="C95" s="380"/>
      <c r="D95" s="380" t="s">
        <v>1368</v>
      </c>
      <c r="E95" s="112" t="s">
        <v>29</v>
      </c>
      <c r="F95" s="763">
        <f t="shared" si="4"/>
        <v>3</v>
      </c>
      <c r="G95" s="89"/>
      <c r="H95" s="380" t="s">
        <v>230</v>
      </c>
      <c r="I95" s="380" t="s">
        <v>1369</v>
      </c>
      <c r="J95" s="535"/>
      <c r="K95" s="119">
        <f t="shared" si="5"/>
        <v>0</v>
      </c>
      <c r="L95" s="410"/>
      <c r="M95" s="502"/>
      <c r="N95" s="502"/>
      <c r="O95" s="502"/>
    </row>
    <row r="96" spans="1:15" ht="60" x14ac:dyDescent="0.25">
      <c r="A96" s="531"/>
      <c r="B96" s="681">
        <v>80</v>
      </c>
      <c r="C96" s="380"/>
      <c r="D96" s="380" t="s">
        <v>231</v>
      </c>
      <c r="E96" s="112" t="s">
        <v>29</v>
      </c>
      <c r="F96" s="763">
        <f t="shared" si="4"/>
        <v>3</v>
      </c>
      <c r="G96" s="89"/>
      <c r="H96" s="380" t="s">
        <v>2913</v>
      </c>
      <c r="I96" s="380" t="s">
        <v>1370</v>
      </c>
      <c r="J96" s="535"/>
      <c r="K96" s="119">
        <f t="shared" si="5"/>
        <v>0</v>
      </c>
      <c r="L96" s="410"/>
      <c r="M96" s="502"/>
      <c r="N96" s="502"/>
      <c r="O96" s="502"/>
    </row>
    <row r="97" spans="1:15" ht="60" x14ac:dyDescent="0.25">
      <c r="A97" s="531"/>
      <c r="B97" s="681">
        <v>81</v>
      </c>
      <c r="C97" s="380"/>
      <c r="D97" s="380" t="s">
        <v>1349</v>
      </c>
      <c r="E97" s="112" t="s">
        <v>29</v>
      </c>
      <c r="F97" s="763">
        <f t="shared" si="4"/>
        <v>3</v>
      </c>
      <c r="G97" s="89"/>
      <c r="H97" s="380" t="s">
        <v>1372</v>
      </c>
      <c r="I97" s="380" t="s">
        <v>1371</v>
      </c>
      <c r="J97" s="535"/>
      <c r="K97" s="119">
        <f t="shared" si="5"/>
        <v>0</v>
      </c>
      <c r="L97" s="410"/>
      <c r="M97" s="502"/>
      <c r="N97" s="502"/>
      <c r="O97" s="502"/>
    </row>
    <row r="98" spans="1:15" ht="45" x14ac:dyDescent="0.25">
      <c r="A98" s="531"/>
      <c r="B98" s="681">
        <v>82</v>
      </c>
      <c r="C98" s="380"/>
      <c r="D98" s="380" t="s">
        <v>232</v>
      </c>
      <c r="E98" s="112" t="s">
        <v>29</v>
      </c>
      <c r="F98" s="763">
        <f t="shared" si="4"/>
        <v>3</v>
      </c>
      <c r="G98" s="89"/>
      <c r="H98" s="380" t="s">
        <v>1372</v>
      </c>
      <c r="I98" s="380" t="s">
        <v>1373</v>
      </c>
      <c r="J98" s="535"/>
      <c r="K98" s="119">
        <f t="shared" si="5"/>
        <v>0</v>
      </c>
      <c r="L98" s="410"/>
      <c r="M98" s="502"/>
      <c r="N98" s="502"/>
      <c r="O98" s="502"/>
    </row>
    <row r="99" spans="1:15" ht="45" x14ac:dyDescent="0.25">
      <c r="A99" s="531"/>
      <c r="B99" s="681">
        <v>83</v>
      </c>
      <c r="C99" s="383"/>
      <c r="D99" s="380" t="s">
        <v>1350</v>
      </c>
      <c r="E99" s="112" t="s">
        <v>29</v>
      </c>
      <c r="F99" s="763">
        <f t="shared" si="4"/>
        <v>3</v>
      </c>
      <c r="G99" s="89"/>
      <c r="H99" s="380" t="s">
        <v>1372</v>
      </c>
      <c r="I99" s="380" t="s">
        <v>1374</v>
      </c>
      <c r="J99" s="535"/>
      <c r="K99" s="119">
        <f t="shared" si="5"/>
        <v>0</v>
      </c>
      <c r="L99" s="410"/>
      <c r="M99" s="502"/>
      <c r="N99" s="502"/>
      <c r="O99" s="502"/>
    </row>
    <row r="100" spans="1:15" ht="60" x14ac:dyDescent="0.25">
      <c r="A100" s="531"/>
      <c r="B100" s="681">
        <v>84</v>
      </c>
      <c r="C100" s="383"/>
      <c r="D100" s="380" t="s">
        <v>233</v>
      </c>
      <c r="E100" s="112" t="s">
        <v>29</v>
      </c>
      <c r="F100" s="763">
        <f t="shared" si="4"/>
        <v>3</v>
      </c>
      <c r="G100" s="89"/>
      <c r="H100" s="380" t="s">
        <v>1372</v>
      </c>
      <c r="I100" s="380" t="s">
        <v>1375</v>
      </c>
      <c r="J100" s="535"/>
      <c r="K100" s="119">
        <f t="shared" si="5"/>
        <v>0</v>
      </c>
      <c r="L100" s="410"/>
      <c r="M100" s="502"/>
      <c r="N100" s="502"/>
      <c r="O100" s="502"/>
    </row>
    <row r="101" spans="1:15" ht="60" customHeight="1" x14ac:dyDescent="0.25">
      <c r="A101" s="531"/>
      <c r="B101" s="681">
        <v>85</v>
      </c>
      <c r="C101" s="383"/>
      <c r="D101" s="380" t="s">
        <v>234</v>
      </c>
      <c r="E101" s="112" t="s">
        <v>29</v>
      </c>
      <c r="F101" s="763">
        <f t="shared" si="4"/>
        <v>3</v>
      </c>
      <c r="G101" s="89"/>
      <c r="H101" s="380" t="s">
        <v>1372</v>
      </c>
      <c r="I101" s="380" t="s">
        <v>1376</v>
      </c>
      <c r="J101" s="535"/>
      <c r="K101" s="119">
        <f t="shared" si="5"/>
        <v>0</v>
      </c>
      <c r="L101" s="410"/>
      <c r="M101" s="502"/>
      <c r="N101" s="502"/>
      <c r="O101" s="502"/>
    </row>
    <row r="102" spans="1:15" ht="60" customHeight="1" x14ac:dyDescent="0.25">
      <c r="A102" s="531"/>
      <c r="B102" s="681">
        <v>86</v>
      </c>
      <c r="C102" s="383"/>
      <c r="D102" s="380" t="s">
        <v>235</v>
      </c>
      <c r="E102" s="112" t="s">
        <v>29</v>
      </c>
      <c r="F102" s="763">
        <f t="shared" si="4"/>
        <v>3</v>
      </c>
      <c r="G102" s="89"/>
      <c r="H102" s="380" t="s">
        <v>1372</v>
      </c>
      <c r="I102" s="380" t="s">
        <v>1377</v>
      </c>
      <c r="J102" s="535"/>
      <c r="K102" s="119">
        <f t="shared" si="5"/>
        <v>0</v>
      </c>
      <c r="L102" s="410"/>
      <c r="M102" s="502"/>
      <c r="N102" s="502"/>
      <c r="O102" s="502"/>
    </row>
    <row r="103" spans="1:15" ht="90" x14ac:dyDescent="0.25">
      <c r="A103" s="531"/>
      <c r="B103" s="681">
        <v>87</v>
      </c>
      <c r="C103" s="380"/>
      <c r="D103" s="380" t="s">
        <v>3525</v>
      </c>
      <c r="E103" s="112" t="s">
        <v>29</v>
      </c>
      <c r="F103" s="763">
        <f t="shared" si="4"/>
        <v>3</v>
      </c>
      <c r="G103" s="89"/>
      <c r="H103" s="380" t="s">
        <v>1372</v>
      </c>
      <c r="I103" s="380" t="s">
        <v>1378</v>
      </c>
      <c r="J103" s="535"/>
      <c r="K103" s="119">
        <f t="shared" si="5"/>
        <v>0</v>
      </c>
      <c r="L103" s="410"/>
      <c r="M103" s="502"/>
      <c r="N103" s="502"/>
      <c r="O103" s="502"/>
    </row>
    <row r="104" spans="1:15" ht="75.75" customHeight="1" x14ac:dyDescent="0.25">
      <c r="A104" s="531"/>
      <c r="B104" s="681">
        <v>88</v>
      </c>
      <c r="C104" s="380"/>
      <c r="D104" s="380" t="s">
        <v>236</v>
      </c>
      <c r="E104" s="112" t="s">
        <v>29</v>
      </c>
      <c r="F104" s="763">
        <f t="shared" si="4"/>
        <v>3</v>
      </c>
      <c r="G104" s="89"/>
      <c r="H104" s="380" t="s">
        <v>1372</v>
      </c>
      <c r="I104" s="380" t="s">
        <v>1379</v>
      </c>
      <c r="J104" s="535"/>
      <c r="K104" s="119">
        <f t="shared" si="5"/>
        <v>0</v>
      </c>
      <c r="L104" s="410"/>
      <c r="M104" s="502"/>
      <c r="N104" s="502"/>
      <c r="O104" s="502"/>
    </row>
    <row r="105" spans="1:15" ht="60" customHeight="1" x14ac:dyDescent="0.25">
      <c r="A105" s="531"/>
      <c r="B105" s="681">
        <v>89</v>
      </c>
      <c r="C105" s="380"/>
      <c r="D105" s="380" t="s">
        <v>3526</v>
      </c>
      <c r="E105" s="112" t="s">
        <v>29</v>
      </c>
      <c r="F105" s="763">
        <f t="shared" si="4"/>
        <v>3</v>
      </c>
      <c r="G105" s="89"/>
      <c r="H105" s="380" t="s">
        <v>1372</v>
      </c>
      <c r="I105" s="380" t="s">
        <v>1380</v>
      </c>
      <c r="J105" s="535"/>
      <c r="K105" s="119">
        <f t="shared" si="5"/>
        <v>0</v>
      </c>
      <c r="L105" s="410"/>
      <c r="M105" s="502"/>
      <c r="N105" s="502"/>
      <c r="O105" s="502"/>
    </row>
    <row r="106" spans="1:15" ht="90" customHeight="1" x14ac:dyDescent="0.25">
      <c r="A106" s="531"/>
      <c r="B106" s="681">
        <v>90</v>
      </c>
      <c r="C106" s="380"/>
      <c r="D106" s="380" t="s">
        <v>237</v>
      </c>
      <c r="E106" s="112" t="s">
        <v>29</v>
      </c>
      <c r="F106" s="763">
        <f t="shared" si="4"/>
        <v>3</v>
      </c>
      <c r="G106" s="89"/>
      <c r="H106" s="380" t="s">
        <v>238</v>
      </c>
      <c r="I106" s="380" t="s">
        <v>1381</v>
      </c>
      <c r="J106" s="535"/>
      <c r="K106" s="119">
        <f t="shared" si="5"/>
        <v>0</v>
      </c>
      <c r="L106" s="410"/>
      <c r="M106" s="502"/>
      <c r="N106" s="502"/>
      <c r="O106" s="502"/>
    </row>
    <row r="107" spans="1:15" ht="92.25" customHeight="1" x14ac:dyDescent="0.25">
      <c r="A107" s="531"/>
      <c r="B107" s="681">
        <v>91</v>
      </c>
      <c r="C107" s="380"/>
      <c r="D107" s="383" t="s">
        <v>2018</v>
      </c>
      <c r="E107" s="112" t="s">
        <v>29</v>
      </c>
      <c r="F107" s="763">
        <f t="shared" si="4"/>
        <v>3</v>
      </c>
      <c r="G107" s="89"/>
      <c r="H107" s="380" t="s">
        <v>1372</v>
      </c>
      <c r="I107" s="380" t="s">
        <v>1382</v>
      </c>
      <c r="J107" s="535"/>
      <c r="K107" s="119">
        <f t="shared" si="5"/>
        <v>0</v>
      </c>
      <c r="L107" s="410"/>
      <c r="M107" s="502"/>
      <c r="N107" s="502"/>
      <c r="O107" s="502"/>
    </row>
    <row r="108" spans="1:15" ht="45" x14ac:dyDescent="0.25">
      <c r="A108" s="531"/>
      <c r="B108" s="681">
        <v>92</v>
      </c>
      <c r="C108" s="683"/>
      <c r="D108" s="383" t="s">
        <v>1393</v>
      </c>
      <c r="E108" s="112" t="s">
        <v>29</v>
      </c>
      <c r="F108" s="763">
        <f t="shared" si="4"/>
        <v>3</v>
      </c>
      <c r="G108" s="89"/>
      <c r="H108" s="380" t="s">
        <v>1372</v>
      </c>
      <c r="I108" s="380" t="s">
        <v>1394</v>
      </c>
      <c r="J108" s="535"/>
      <c r="K108" s="119">
        <f t="shared" si="5"/>
        <v>0</v>
      </c>
      <c r="L108" s="410"/>
      <c r="M108" s="502"/>
      <c r="N108" s="502"/>
      <c r="O108" s="502"/>
    </row>
    <row r="109" spans="1:15" ht="45" x14ac:dyDescent="0.25">
      <c r="A109" s="531"/>
      <c r="B109" s="681">
        <v>93</v>
      </c>
      <c r="C109" s="683"/>
      <c r="D109" s="683" t="s">
        <v>3527</v>
      </c>
      <c r="E109" s="112" t="s">
        <v>29</v>
      </c>
      <c r="F109" s="763">
        <f t="shared" si="4"/>
        <v>3</v>
      </c>
      <c r="G109" s="89"/>
      <c r="H109" s="380" t="s">
        <v>1372</v>
      </c>
      <c r="I109" s="380" t="s">
        <v>1383</v>
      </c>
      <c r="J109" s="535"/>
      <c r="K109" s="119">
        <f t="shared" si="5"/>
        <v>0</v>
      </c>
      <c r="L109" s="410"/>
      <c r="M109" s="502"/>
      <c r="N109" s="502"/>
      <c r="O109" s="502"/>
    </row>
    <row r="110" spans="1:15" ht="60" customHeight="1" x14ac:dyDescent="0.25">
      <c r="A110" s="531"/>
      <c r="B110" s="681">
        <v>94</v>
      </c>
      <c r="C110" s="380"/>
      <c r="D110" s="546" t="s">
        <v>1384</v>
      </c>
      <c r="E110" s="112" t="s">
        <v>29</v>
      </c>
      <c r="F110" s="763">
        <f t="shared" si="4"/>
        <v>3</v>
      </c>
      <c r="G110" s="89"/>
      <c r="H110" s="546" t="s">
        <v>239</v>
      </c>
      <c r="I110" s="546" t="s">
        <v>1385</v>
      </c>
      <c r="J110" s="535"/>
      <c r="K110" s="119">
        <f t="shared" si="5"/>
        <v>0</v>
      </c>
      <c r="L110" s="410"/>
      <c r="M110" s="502"/>
      <c r="N110" s="502"/>
      <c r="O110" s="502"/>
    </row>
    <row r="111" spans="1:15" ht="77.25" customHeight="1" x14ac:dyDescent="0.25">
      <c r="A111" s="531"/>
      <c r="B111" s="681">
        <v>95</v>
      </c>
      <c r="C111" s="380"/>
      <c r="D111" s="385" t="s">
        <v>3776</v>
      </c>
      <c r="E111" s="112" t="s">
        <v>29</v>
      </c>
      <c r="F111" s="763">
        <f t="shared" si="4"/>
        <v>3</v>
      </c>
      <c r="G111" s="89"/>
      <c r="H111" s="546" t="s">
        <v>1387</v>
      </c>
      <c r="I111" s="546" t="s">
        <v>1386</v>
      </c>
      <c r="J111" s="535"/>
      <c r="K111" s="119">
        <f t="shared" si="5"/>
        <v>0</v>
      </c>
      <c r="L111" s="410"/>
      <c r="M111" s="502"/>
      <c r="N111" s="502"/>
      <c r="O111" s="502"/>
    </row>
    <row r="112" spans="1:15" ht="81" customHeight="1" x14ac:dyDescent="0.25">
      <c r="A112" s="531"/>
      <c r="B112" s="681">
        <v>96</v>
      </c>
      <c r="C112" s="380"/>
      <c r="D112" s="546" t="s">
        <v>3528</v>
      </c>
      <c r="E112" s="112" t="s">
        <v>29</v>
      </c>
      <c r="F112" s="763">
        <f t="shared" si="4"/>
        <v>3</v>
      </c>
      <c r="G112" s="89"/>
      <c r="H112" s="546" t="s">
        <v>1389</v>
      </c>
      <c r="I112" s="546" t="s">
        <v>1388</v>
      </c>
      <c r="J112" s="535"/>
      <c r="K112" s="119">
        <f t="shared" si="5"/>
        <v>0</v>
      </c>
      <c r="L112" s="410"/>
      <c r="M112" s="502"/>
      <c r="N112" s="502"/>
      <c r="O112" s="502"/>
    </row>
    <row r="113" spans="1:15" ht="79.5" customHeight="1" x14ac:dyDescent="0.25">
      <c r="A113" s="531"/>
      <c r="B113" s="681">
        <v>97</v>
      </c>
      <c r="C113" s="380"/>
      <c r="D113" s="546" t="s">
        <v>1352</v>
      </c>
      <c r="E113" s="112" t="s">
        <v>29</v>
      </c>
      <c r="F113" s="763">
        <f t="shared" si="4"/>
        <v>3</v>
      </c>
      <c r="G113" s="89"/>
      <c r="H113" s="546" t="s">
        <v>1798</v>
      </c>
      <c r="I113" s="546" t="s">
        <v>1390</v>
      </c>
      <c r="J113" s="535"/>
      <c r="K113" s="119">
        <f t="shared" si="5"/>
        <v>0</v>
      </c>
      <c r="L113" s="410"/>
      <c r="M113" s="502"/>
      <c r="N113" s="502"/>
      <c r="O113" s="502"/>
    </row>
    <row r="114" spans="1:15" ht="79.5" customHeight="1" x14ac:dyDescent="0.25">
      <c r="A114" s="531"/>
      <c r="B114" s="681">
        <v>98</v>
      </c>
      <c r="C114" s="380"/>
      <c r="D114" s="546" t="s">
        <v>3529</v>
      </c>
      <c r="E114" s="112" t="s">
        <v>29</v>
      </c>
      <c r="F114" s="763">
        <f t="shared" si="4"/>
        <v>3</v>
      </c>
      <c r="G114" s="89"/>
      <c r="H114" s="546" t="s">
        <v>2914</v>
      </c>
      <c r="I114" s="546" t="s">
        <v>2915</v>
      </c>
      <c r="J114" s="535"/>
      <c r="K114" s="119">
        <f t="shared" si="5"/>
        <v>0</v>
      </c>
      <c r="L114" s="410"/>
      <c r="M114" s="502"/>
      <c r="N114" s="502"/>
      <c r="O114" s="502"/>
    </row>
    <row r="115" spans="1:15" ht="96.75" customHeight="1" x14ac:dyDescent="0.25">
      <c r="A115" s="531"/>
      <c r="B115" s="681">
        <v>99</v>
      </c>
      <c r="C115" s="380" t="s">
        <v>223</v>
      </c>
      <c r="D115" s="546" t="s">
        <v>1351</v>
      </c>
      <c r="E115" s="112" t="s">
        <v>29</v>
      </c>
      <c r="F115" s="763">
        <f t="shared" si="4"/>
        <v>3</v>
      </c>
      <c r="G115" s="89"/>
      <c r="H115" s="546" t="s">
        <v>1391</v>
      </c>
      <c r="I115" s="546" t="s">
        <v>1392</v>
      </c>
      <c r="J115" s="535"/>
      <c r="K115" s="119">
        <f t="shared" si="5"/>
        <v>0</v>
      </c>
      <c r="L115" s="410"/>
      <c r="M115" s="502"/>
      <c r="N115" s="502"/>
      <c r="O115" s="502"/>
    </row>
    <row r="116" spans="1:15" ht="92.25" customHeight="1" x14ac:dyDescent="0.25">
      <c r="A116" s="531"/>
      <c r="B116" s="681">
        <v>100</v>
      </c>
      <c r="C116" s="546" t="s">
        <v>223</v>
      </c>
      <c r="D116" s="546" t="s">
        <v>1353</v>
      </c>
      <c r="E116" s="112" t="s">
        <v>29</v>
      </c>
      <c r="F116" s="763">
        <f t="shared" si="4"/>
        <v>3</v>
      </c>
      <c r="G116" s="89"/>
      <c r="H116" s="546" t="s">
        <v>240</v>
      </c>
      <c r="I116" s="546" t="s">
        <v>1395</v>
      </c>
      <c r="J116" s="535"/>
      <c r="K116" s="119">
        <f t="shared" si="5"/>
        <v>0</v>
      </c>
      <c r="L116" s="410"/>
      <c r="M116" s="502"/>
      <c r="N116" s="502"/>
      <c r="O116" s="502"/>
    </row>
    <row r="117" spans="1:15" ht="60" customHeight="1" x14ac:dyDescent="0.25">
      <c r="A117" s="531"/>
      <c r="B117" s="681">
        <v>101</v>
      </c>
      <c r="C117" s="546"/>
      <c r="D117" s="546" t="s">
        <v>2916</v>
      </c>
      <c r="E117" s="112" t="s">
        <v>29</v>
      </c>
      <c r="F117" s="763">
        <f t="shared" si="4"/>
        <v>3</v>
      </c>
      <c r="G117" s="89"/>
      <c r="H117" s="546" t="s">
        <v>1396</v>
      </c>
      <c r="I117" s="546" t="s">
        <v>1397</v>
      </c>
      <c r="J117" s="535"/>
      <c r="K117" s="119">
        <f t="shared" si="5"/>
        <v>0</v>
      </c>
      <c r="L117" s="410"/>
      <c r="M117" s="502"/>
      <c r="N117" s="502"/>
      <c r="O117" s="502"/>
    </row>
    <row r="118" spans="1:15" ht="60" customHeight="1" x14ac:dyDescent="0.25">
      <c r="A118" s="531"/>
      <c r="B118" s="681">
        <v>102</v>
      </c>
      <c r="C118" s="546"/>
      <c r="D118" s="546" t="s">
        <v>1354</v>
      </c>
      <c r="E118" s="112" t="s">
        <v>29</v>
      </c>
      <c r="F118" s="763">
        <f t="shared" si="4"/>
        <v>3</v>
      </c>
      <c r="G118" s="89"/>
      <c r="H118" s="546" t="s">
        <v>1398</v>
      </c>
      <c r="I118" s="546" t="s">
        <v>1399</v>
      </c>
      <c r="J118" s="535"/>
      <c r="K118" s="119">
        <f t="shared" si="5"/>
        <v>0</v>
      </c>
      <c r="L118" s="410"/>
      <c r="M118" s="502"/>
      <c r="N118" s="502"/>
      <c r="O118" s="502"/>
    </row>
    <row r="119" spans="1:15" ht="75" x14ac:dyDescent="0.25">
      <c r="A119" s="531"/>
      <c r="B119" s="681">
        <v>103</v>
      </c>
      <c r="C119" s="380"/>
      <c r="D119" s="383" t="s">
        <v>3530</v>
      </c>
      <c r="E119" s="112" t="s">
        <v>29</v>
      </c>
      <c r="F119" s="763">
        <f t="shared" si="4"/>
        <v>3</v>
      </c>
      <c r="G119" s="89"/>
      <c r="H119" s="380" t="s">
        <v>1400</v>
      </c>
      <c r="I119" s="380" t="s">
        <v>1355</v>
      </c>
      <c r="J119" s="535"/>
      <c r="K119" s="119">
        <f t="shared" si="5"/>
        <v>0</v>
      </c>
      <c r="L119" s="410"/>
      <c r="M119" s="502"/>
      <c r="N119" s="502"/>
      <c r="O119" s="502"/>
    </row>
    <row r="120" spans="1:15" ht="105" x14ac:dyDescent="0.25">
      <c r="A120" s="531"/>
      <c r="B120" s="681">
        <v>104</v>
      </c>
      <c r="C120" s="380"/>
      <c r="D120" s="546" t="s">
        <v>225</v>
      </c>
      <c r="E120" s="112" t="s">
        <v>31</v>
      </c>
      <c r="F120" s="763">
        <f t="shared" si="4"/>
        <v>1</v>
      </c>
      <c r="G120" s="89"/>
      <c r="H120" s="380" t="s">
        <v>1402</v>
      </c>
      <c r="I120" s="383" t="s">
        <v>3778</v>
      </c>
      <c r="J120" s="535"/>
      <c r="K120" s="119">
        <f t="shared" si="5"/>
        <v>0</v>
      </c>
      <c r="L120" s="410"/>
      <c r="M120" s="502"/>
      <c r="N120" s="502"/>
      <c r="O120" s="502"/>
    </row>
    <row r="121" spans="1:15" ht="60" customHeight="1" x14ac:dyDescent="0.25">
      <c r="A121" s="531"/>
      <c r="B121" s="681">
        <v>105</v>
      </c>
      <c r="C121" s="380"/>
      <c r="D121" s="380" t="s">
        <v>241</v>
      </c>
      <c r="E121" s="112" t="s">
        <v>29</v>
      </c>
      <c r="F121" s="763">
        <f t="shared" si="4"/>
        <v>3</v>
      </c>
      <c r="G121" s="89"/>
      <c r="H121" s="380" t="s">
        <v>242</v>
      </c>
      <c r="I121" s="380" t="s">
        <v>1401</v>
      </c>
      <c r="J121" s="535"/>
      <c r="K121" s="119">
        <f t="shared" si="5"/>
        <v>0</v>
      </c>
      <c r="L121" s="410"/>
      <c r="M121" s="502"/>
      <c r="N121" s="502"/>
      <c r="O121" s="502"/>
    </row>
    <row r="122" spans="1:15" ht="60" customHeight="1" x14ac:dyDescent="0.25">
      <c r="A122" s="531"/>
      <c r="B122" s="681">
        <v>106</v>
      </c>
      <c r="C122" s="380"/>
      <c r="D122" s="546" t="s">
        <v>244</v>
      </c>
      <c r="E122" s="112" t="s">
        <v>29</v>
      </c>
      <c r="F122" s="763">
        <f t="shared" si="4"/>
        <v>3</v>
      </c>
      <c r="G122" s="89"/>
      <c r="H122" s="385" t="s">
        <v>2280</v>
      </c>
      <c r="I122" s="380" t="s">
        <v>2199</v>
      </c>
      <c r="J122" s="535"/>
      <c r="K122" s="119">
        <f t="shared" si="5"/>
        <v>0</v>
      </c>
      <c r="L122" s="410"/>
      <c r="M122" s="502"/>
      <c r="N122" s="502"/>
      <c r="O122" s="502"/>
    </row>
    <row r="123" spans="1:15" ht="75" x14ac:dyDescent="0.25">
      <c r="A123" s="531"/>
      <c r="B123" s="681">
        <v>107</v>
      </c>
      <c r="C123" s="380"/>
      <c r="D123" s="380" t="s">
        <v>245</v>
      </c>
      <c r="E123" s="112" t="s">
        <v>31</v>
      </c>
      <c r="F123" s="763">
        <f t="shared" si="4"/>
        <v>1</v>
      </c>
      <c r="G123" s="89"/>
      <c r="H123" s="380" t="s">
        <v>1404</v>
      </c>
      <c r="I123" s="380" t="s">
        <v>1403</v>
      </c>
      <c r="J123" s="535"/>
      <c r="K123" s="119">
        <f t="shared" si="5"/>
        <v>0</v>
      </c>
      <c r="L123" s="410"/>
      <c r="M123" s="502"/>
      <c r="N123" s="502"/>
      <c r="O123" s="502"/>
    </row>
    <row r="124" spans="1:15" ht="54" customHeight="1" x14ac:dyDescent="0.25">
      <c r="A124" s="531"/>
      <c r="B124" s="681">
        <v>108</v>
      </c>
      <c r="C124" s="380"/>
      <c r="D124" s="380" t="s">
        <v>246</v>
      </c>
      <c r="E124" s="112" t="s">
        <v>29</v>
      </c>
      <c r="F124" s="763">
        <f t="shared" si="4"/>
        <v>3</v>
      </c>
      <c r="G124" s="89"/>
      <c r="H124" s="380" t="s">
        <v>247</v>
      </c>
      <c r="I124" s="380" t="s">
        <v>1405</v>
      </c>
      <c r="J124" s="535"/>
      <c r="K124" s="119">
        <f t="shared" si="5"/>
        <v>0</v>
      </c>
      <c r="L124" s="410"/>
      <c r="M124" s="502"/>
      <c r="N124" s="502"/>
      <c r="O124" s="502"/>
    </row>
    <row r="125" spans="1:15" ht="45" x14ac:dyDescent="0.25">
      <c r="A125" s="531"/>
      <c r="B125" s="681">
        <v>109</v>
      </c>
      <c r="C125" s="380"/>
      <c r="D125" s="380" t="s">
        <v>2917</v>
      </c>
      <c r="E125" s="112" t="s">
        <v>31</v>
      </c>
      <c r="F125" s="763">
        <f t="shared" si="4"/>
        <v>1</v>
      </c>
      <c r="G125" s="89"/>
      <c r="H125" s="380" t="s">
        <v>248</v>
      </c>
      <c r="I125" s="380" t="s">
        <v>1406</v>
      </c>
      <c r="J125" s="535"/>
      <c r="K125" s="119">
        <f t="shared" si="5"/>
        <v>0</v>
      </c>
      <c r="L125" s="410"/>
      <c r="M125" s="502"/>
      <c r="N125" s="502"/>
      <c r="O125" s="502"/>
    </row>
    <row r="126" spans="1:15" ht="100.5" customHeight="1" x14ac:dyDescent="0.25">
      <c r="A126" s="531"/>
      <c r="B126" s="681">
        <v>110</v>
      </c>
      <c r="C126" s="380"/>
      <c r="D126" s="383" t="s">
        <v>2281</v>
      </c>
      <c r="E126" s="112" t="s">
        <v>31</v>
      </c>
      <c r="F126" s="763">
        <f t="shared" si="4"/>
        <v>1</v>
      </c>
      <c r="G126" s="89"/>
      <c r="H126" s="380" t="s">
        <v>248</v>
      </c>
      <c r="I126" s="380" t="s">
        <v>243</v>
      </c>
      <c r="J126" s="535"/>
      <c r="K126" s="119">
        <f t="shared" si="5"/>
        <v>0</v>
      </c>
      <c r="L126" s="410"/>
      <c r="M126" s="502"/>
      <c r="N126" s="502"/>
      <c r="O126" s="502"/>
    </row>
    <row r="127" spans="1:15" ht="60" customHeight="1" x14ac:dyDescent="0.25">
      <c r="A127" s="531"/>
      <c r="B127" s="681">
        <v>111</v>
      </c>
      <c r="C127" s="380"/>
      <c r="D127" s="380" t="s">
        <v>249</v>
      </c>
      <c r="E127" s="112" t="s">
        <v>29</v>
      </c>
      <c r="F127" s="763">
        <f t="shared" si="4"/>
        <v>3</v>
      </c>
      <c r="G127" s="89"/>
      <c r="H127" s="383" t="s">
        <v>1835</v>
      </c>
      <c r="I127" s="380" t="s">
        <v>1407</v>
      </c>
      <c r="J127" s="535"/>
      <c r="K127" s="119">
        <f t="shared" si="5"/>
        <v>0</v>
      </c>
      <c r="L127" s="410"/>
      <c r="M127" s="502"/>
      <c r="N127" s="502"/>
      <c r="O127" s="502"/>
    </row>
    <row r="128" spans="1:15" s="69" customFormat="1" x14ac:dyDescent="0.25">
      <c r="A128" s="517"/>
      <c r="B128" s="910"/>
      <c r="C128" s="910"/>
      <c r="D128" s="910"/>
      <c r="E128" s="910"/>
      <c r="F128" s="910"/>
      <c r="G128" s="910"/>
      <c r="H128" s="910"/>
      <c r="I128" s="910"/>
      <c r="J128" s="518"/>
      <c r="K128" s="119"/>
      <c r="L128" s="405"/>
    </row>
    <row r="129" spans="1:12" s="69" customFormat="1" ht="24" customHeight="1" x14ac:dyDescent="0.25">
      <c r="A129" s="517"/>
      <c r="B129" s="910"/>
      <c r="C129" s="910"/>
      <c r="D129" s="910"/>
      <c r="E129" s="910"/>
      <c r="F129" s="910"/>
      <c r="G129" s="910"/>
      <c r="H129" s="910"/>
      <c r="I129" s="910"/>
      <c r="J129" s="518"/>
      <c r="K129" s="119"/>
      <c r="L129" s="405"/>
    </row>
    <row r="130" spans="1:12" s="69" customFormat="1" x14ac:dyDescent="0.25">
      <c r="A130" s="517"/>
      <c r="B130" s="910"/>
      <c r="C130" s="910"/>
      <c r="D130" s="910"/>
      <c r="E130" s="910"/>
      <c r="F130" s="910"/>
      <c r="G130" s="910"/>
      <c r="H130" s="910"/>
      <c r="I130" s="910"/>
      <c r="J130" s="518"/>
      <c r="K130" s="119"/>
      <c r="L130" s="405"/>
    </row>
    <row r="131" spans="1:12" s="69" customFormat="1" ht="24" customHeight="1" x14ac:dyDescent="0.25">
      <c r="A131" s="517"/>
      <c r="B131" s="561"/>
      <c r="C131" s="561"/>
      <c r="D131" s="561"/>
      <c r="E131" s="561"/>
      <c r="F131" s="561"/>
      <c r="G131" s="561"/>
      <c r="H131" s="561"/>
      <c r="I131" s="561"/>
      <c r="J131" s="518"/>
      <c r="K131" s="119"/>
      <c r="L131" s="405"/>
    </row>
    <row r="132" spans="1:12" ht="15.75" thickBot="1" x14ac:dyDescent="0.3">
      <c r="A132" s="562"/>
      <c r="B132" s="684"/>
      <c r="C132" s="563"/>
      <c r="D132" s="563"/>
      <c r="E132" s="563"/>
      <c r="F132" s="563"/>
      <c r="G132" s="563"/>
      <c r="H132" s="563"/>
      <c r="I132" s="563"/>
      <c r="J132" s="564"/>
      <c r="K132" s="119">
        <f>SUM(K13:K127)</f>
        <v>0</v>
      </c>
      <c r="L132" s="410"/>
    </row>
    <row r="133" spans="1:12" ht="35.25" customHeight="1" x14ac:dyDescent="0.25">
      <c r="D133" s="248"/>
      <c r="K133" s="119"/>
      <c r="L133" s="410"/>
    </row>
    <row r="134" spans="1:12" x14ac:dyDescent="0.25">
      <c r="K134" s="119"/>
      <c r="L134" s="410"/>
    </row>
    <row r="135" spans="1:12" x14ac:dyDescent="0.25">
      <c r="K135" s="119"/>
      <c r="L135" s="410"/>
    </row>
    <row r="136" spans="1:12" x14ac:dyDescent="0.25">
      <c r="K136" s="119"/>
      <c r="L136" s="410"/>
    </row>
    <row r="137" spans="1:12" x14ac:dyDescent="0.25">
      <c r="K137" s="119"/>
      <c r="L137" s="410"/>
    </row>
    <row r="138" spans="1:12" x14ac:dyDescent="0.25">
      <c r="K138" s="119"/>
      <c r="L138" s="410"/>
    </row>
    <row r="139" spans="1:12" x14ac:dyDescent="0.25">
      <c r="K139" s="119"/>
      <c r="L139" s="410"/>
    </row>
    <row r="140" spans="1:12" x14ac:dyDescent="0.25">
      <c r="K140" s="119"/>
      <c r="L140" s="410"/>
    </row>
    <row r="141" spans="1:12" x14ac:dyDescent="0.25">
      <c r="K141" s="119"/>
      <c r="L141" s="410"/>
    </row>
    <row r="142" spans="1:12" x14ac:dyDescent="0.25">
      <c r="K142" s="119"/>
      <c r="L142" s="410"/>
    </row>
    <row r="143" spans="1:12" x14ac:dyDescent="0.25">
      <c r="K143" s="119"/>
      <c r="L143" s="410"/>
    </row>
    <row r="144" spans="1:12" x14ac:dyDescent="0.25">
      <c r="K144" s="119"/>
      <c r="L144" s="410"/>
    </row>
    <row r="145" spans="11:12" x14ac:dyDescent="0.25">
      <c r="K145" s="119"/>
      <c r="L145" s="410"/>
    </row>
    <row r="146" spans="11:12" x14ac:dyDescent="0.25">
      <c r="L146" s="410"/>
    </row>
    <row r="147" spans="11:12" x14ac:dyDescent="0.25">
      <c r="L147" s="410"/>
    </row>
    <row r="148" spans="11:12" x14ac:dyDescent="0.25">
      <c r="L148" s="410"/>
    </row>
    <row r="149" spans="11:12" x14ac:dyDescent="0.25">
      <c r="L149" s="410"/>
    </row>
    <row r="150" spans="11:12" x14ac:dyDescent="0.25">
      <c r="L150" s="410"/>
    </row>
    <row r="151" spans="11:12" x14ac:dyDescent="0.25">
      <c r="L151" s="410"/>
    </row>
    <row r="152" spans="11:12" x14ac:dyDescent="0.25">
      <c r="L152" s="410"/>
    </row>
    <row r="153" spans="11:12" x14ac:dyDescent="0.25">
      <c r="L153" s="410"/>
    </row>
    <row r="154" spans="11:12" x14ac:dyDescent="0.25">
      <c r="L154" s="410"/>
    </row>
    <row r="155" spans="11:12" x14ac:dyDescent="0.25">
      <c r="L155" s="410"/>
    </row>
    <row r="156" spans="11:12" x14ac:dyDescent="0.25">
      <c r="L156" s="410"/>
    </row>
    <row r="157" spans="11:12" x14ac:dyDescent="0.25">
      <c r="L157" s="410"/>
    </row>
    <row r="158" spans="11:12" x14ac:dyDescent="0.25">
      <c r="L158" s="410"/>
    </row>
    <row r="159" spans="11:12" x14ac:dyDescent="0.25">
      <c r="L159" s="410"/>
    </row>
    <row r="160" spans="11:12" x14ac:dyDescent="0.25">
      <c r="L160" s="410"/>
    </row>
    <row r="161" spans="2:12" x14ac:dyDescent="0.25">
      <c r="L161" s="410"/>
    </row>
    <row r="162" spans="2:12" x14ac:dyDescent="0.25">
      <c r="K162" s="183"/>
      <c r="L162" s="410"/>
    </row>
    <row r="163" spans="2:12" hidden="1" x14ac:dyDescent="0.25">
      <c r="K163" s="183"/>
      <c r="L163" s="410"/>
    </row>
    <row r="164" spans="2:12" s="69" customFormat="1" ht="15" hidden="1" customHeight="1" x14ac:dyDescent="0.25">
      <c r="B164" s="880" t="s">
        <v>1505</v>
      </c>
      <c r="C164" s="880"/>
      <c r="D164" s="73">
        <f>SUM(F13:F146)</f>
        <v>277</v>
      </c>
      <c r="E164" s="114"/>
      <c r="F164" s="114"/>
      <c r="G164" s="114"/>
      <c r="H164" s="114"/>
      <c r="I164" s="114"/>
      <c r="K164" s="183"/>
      <c r="L164" s="405"/>
    </row>
    <row r="165" spans="2:12" s="69" customFormat="1" ht="15" hidden="1" customHeight="1" x14ac:dyDescent="0.25">
      <c r="B165" s="116"/>
      <c r="C165" s="227"/>
      <c r="D165" s="114"/>
      <c r="E165" s="114"/>
      <c r="F165" s="114"/>
      <c r="G165" s="114"/>
      <c r="H165" s="114"/>
      <c r="I165" s="114"/>
      <c r="K165" s="183"/>
      <c r="L165" s="405"/>
    </row>
    <row r="166" spans="2:12" s="69" customFormat="1" ht="15" hidden="1" customHeight="1" x14ac:dyDescent="0.25">
      <c r="B166" s="880" t="s">
        <v>1504</v>
      </c>
      <c r="C166" s="880"/>
      <c r="D166" s="73">
        <f>IF(ISERROR(E176/D176),"",E176/D176)</f>
        <v>2.4954954954954953</v>
      </c>
      <c r="E166" s="114"/>
      <c r="G166" s="114"/>
      <c r="H166" s="114"/>
      <c r="I166" s="114"/>
      <c r="K166" s="183"/>
      <c r="L166" s="405"/>
    </row>
    <row r="167" spans="2:12" s="69" customFormat="1" ht="15" hidden="1" customHeight="1" x14ac:dyDescent="0.25">
      <c r="B167" s="227"/>
      <c r="C167" s="227"/>
      <c r="D167" s="114"/>
      <c r="E167" s="114"/>
      <c r="F167" s="114"/>
      <c r="G167" s="114"/>
      <c r="H167" s="114"/>
      <c r="I167" s="114"/>
      <c r="K167" s="183"/>
      <c r="L167" s="405"/>
    </row>
    <row r="168" spans="2:12" s="69" customFormat="1" ht="32.25" hidden="1" customHeight="1" x14ac:dyDescent="0.25">
      <c r="B168" s="882" t="s">
        <v>1502</v>
      </c>
      <c r="C168" s="882"/>
      <c r="D168" s="73">
        <f>COUNTA(D13:D146)</f>
        <v>111</v>
      </c>
      <c r="E168" s="114"/>
      <c r="F168" s="114"/>
      <c r="G168" s="114"/>
      <c r="H168" s="114"/>
      <c r="I168" s="114"/>
      <c r="K168" s="183"/>
      <c r="L168" s="405"/>
    </row>
    <row r="169" spans="2:12" s="69" customFormat="1" ht="39" hidden="1" customHeight="1" x14ac:dyDescent="0.25">
      <c r="B169" s="883" t="s">
        <v>1507</v>
      </c>
      <c r="C169" s="883"/>
      <c r="D169" s="195">
        <f>K132</f>
        <v>0</v>
      </c>
      <c r="K169" s="183"/>
      <c r="L169" s="405"/>
    </row>
    <row r="170" spans="2:12" s="69" customFormat="1" hidden="1" x14ac:dyDescent="0.25">
      <c r="K170" s="183"/>
      <c r="L170" s="405"/>
    </row>
    <row r="171" spans="2:12" s="69" customFormat="1" ht="15" hidden="1" customHeight="1" x14ac:dyDescent="0.25">
      <c r="B171" s="880" t="s">
        <v>1506</v>
      </c>
      <c r="C171" s="880"/>
      <c r="D171" s="880"/>
      <c r="E171" s="117" t="s">
        <v>1503</v>
      </c>
      <c r="F171" s="114"/>
      <c r="G171" s="114"/>
      <c r="H171" s="114"/>
      <c r="I171" s="114"/>
      <c r="K171" s="183"/>
      <c r="L171" s="405"/>
    </row>
    <row r="172" spans="2:12" s="69" customFormat="1" ht="15" hidden="1" customHeight="1" x14ac:dyDescent="0.25">
      <c r="B172" s="880" t="s">
        <v>29</v>
      </c>
      <c r="C172" s="880"/>
      <c r="D172" s="196">
        <f>COUNTIF(E13:E146,"Yes")</f>
        <v>79</v>
      </c>
      <c r="E172" s="196">
        <f>D172*3</f>
        <v>237</v>
      </c>
      <c r="F172" s="114"/>
      <c r="G172" s="114"/>
      <c r="H172" s="114"/>
      <c r="I172" s="114"/>
      <c r="K172" s="183"/>
      <c r="L172" s="405"/>
    </row>
    <row r="173" spans="2:12" s="69" customFormat="1" ht="15" hidden="1" customHeight="1" x14ac:dyDescent="0.25">
      <c r="B173" s="880" t="s">
        <v>30</v>
      </c>
      <c r="C173" s="880"/>
      <c r="D173" s="197">
        <f>COUNTIF(E13:E146,"Partial")</f>
        <v>8</v>
      </c>
      <c r="E173" s="197">
        <f>D173*2</f>
        <v>16</v>
      </c>
      <c r="F173" s="114"/>
      <c r="G173" s="114"/>
      <c r="H173" s="114"/>
      <c r="I173" s="114"/>
      <c r="K173" s="183"/>
      <c r="L173" s="405"/>
    </row>
    <row r="174" spans="2:12" s="69" customFormat="1" ht="15" hidden="1" customHeight="1" x14ac:dyDescent="0.25">
      <c r="B174" s="880" t="s">
        <v>31</v>
      </c>
      <c r="C174" s="880"/>
      <c r="D174" s="197">
        <f>COUNTIF(E13:E146,"No")</f>
        <v>24</v>
      </c>
      <c r="E174" s="197">
        <f>D174*1</f>
        <v>24</v>
      </c>
      <c r="F174" s="114"/>
      <c r="G174" s="114"/>
      <c r="H174" s="114"/>
      <c r="I174" s="114"/>
      <c r="K174" s="183"/>
      <c r="L174" s="405"/>
    </row>
    <row r="175" spans="2:12" s="69" customFormat="1" hidden="1" x14ac:dyDescent="0.25">
      <c r="D175" s="198"/>
      <c r="E175" s="199">
        <f>D175*0</f>
        <v>0</v>
      </c>
      <c r="K175" s="183"/>
      <c r="L175" s="405"/>
    </row>
    <row r="176" spans="2:12" s="69" customFormat="1" ht="15.75" hidden="1" thickBot="1" x14ac:dyDescent="0.3">
      <c r="D176" s="350">
        <f>SUM(D172:D175)</f>
        <v>111</v>
      </c>
      <c r="E176" s="121">
        <f>SUM(E172:E175)</f>
        <v>277</v>
      </c>
      <c r="K176" s="183"/>
      <c r="L176" s="405"/>
    </row>
    <row r="177" spans="2:12" hidden="1" x14ac:dyDescent="0.25">
      <c r="B177" s="118" t="s">
        <v>4</v>
      </c>
      <c r="D177" s="114">
        <f>COUNTIF(E13:E146,"N/A")</f>
        <v>0</v>
      </c>
      <c r="L177" s="410"/>
    </row>
    <row r="178" spans="2:12" ht="15.75" hidden="1" thickBot="1" x14ac:dyDescent="0.3">
      <c r="B178" s="118"/>
      <c r="D178" s="355">
        <f>SUM(D176:D177)</f>
        <v>111</v>
      </c>
      <c r="L178" s="410"/>
    </row>
    <row r="179" spans="2:12" s="1" customFormat="1" ht="71.25" hidden="1" customHeight="1" thickTop="1" x14ac:dyDescent="0.25">
      <c r="B179" s="873" t="s">
        <v>1958</v>
      </c>
      <c r="C179" s="873"/>
      <c r="D179" s="256">
        <f>SUMPRODUCT(($F13:$F140=2)*(ISBLANK($G13:$G140)))</f>
        <v>0</v>
      </c>
      <c r="K179" s="119"/>
      <c r="L179" s="406"/>
    </row>
    <row r="180" spans="2:12" hidden="1" x14ac:dyDescent="0.25">
      <c r="L180" s="410"/>
    </row>
    <row r="181" spans="2:12" x14ac:dyDescent="0.25">
      <c r="L181" s="410"/>
    </row>
    <row r="182" spans="2:12" x14ac:dyDescent="0.25">
      <c r="L182" s="410"/>
    </row>
    <row r="183" spans="2:12" x14ac:dyDescent="0.25">
      <c r="L183" s="410"/>
    </row>
    <row r="184" spans="2:12" x14ac:dyDescent="0.25">
      <c r="L184" s="410"/>
    </row>
    <row r="185" spans="2:12" x14ac:dyDescent="0.25">
      <c r="L185" s="410"/>
    </row>
    <row r="186" spans="2:12" x14ac:dyDescent="0.25">
      <c r="L186" s="410"/>
    </row>
    <row r="187" spans="2:12" x14ac:dyDescent="0.25">
      <c r="L187" s="410"/>
    </row>
    <row r="188" spans="2:12" x14ac:dyDescent="0.25">
      <c r="L188" s="410"/>
    </row>
    <row r="189" spans="2:12" x14ac:dyDescent="0.25">
      <c r="L189" s="410"/>
    </row>
    <row r="190" spans="2:12" x14ac:dyDescent="0.25">
      <c r="L190" s="410"/>
    </row>
    <row r="191" spans="2:12" x14ac:dyDescent="0.25">
      <c r="L191" s="410"/>
    </row>
    <row r="192" spans="2:12" x14ac:dyDescent="0.25">
      <c r="L192" s="410"/>
    </row>
    <row r="193" spans="12:12" x14ac:dyDescent="0.25">
      <c r="L193" s="410"/>
    </row>
    <row r="194" spans="12:12" x14ac:dyDescent="0.25">
      <c r="L194" s="410"/>
    </row>
    <row r="195" spans="12:12" x14ac:dyDescent="0.25">
      <c r="L195" s="410"/>
    </row>
    <row r="196" spans="12:12" x14ac:dyDescent="0.25">
      <c r="L196" s="410"/>
    </row>
    <row r="197" spans="12:12" x14ac:dyDescent="0.25">
      <c r="L197" s="410"/>
    </row>
    <row r="198" spans="12:12" x14ac:dyDescent="0.25">
      <c r="L198" s="410"/>
    </row>
    <row r="199" spans="12:12" x14ac:dyDescent="0.25">
      <c r="L199" s="410"/>
    </row>
    <row r="200" spans="12:12" x14ac:dyDescent="0.25">
      <c r="L200" s="410"/>
    </row>
    <row r="201" spans="12:12" x14ac:dyDescent="0.25">
      <c r="L201" s="410"/>
    </row>
    <row r="202" spans="12:12" x14ac:dyDescent="0.25">
      <c r="L202" s="410"/>
    </row>
    <row r="203" spans="12:12" x14ac:dyDescent="0.25">
      <c r="L203" s="410"/>
    </row>
    <row r="204" spans="12:12" x14ac:dyDescent="0.25">
      <c r="L204" s="410"/>
    </row>
    <row r="205" spans="12:12" x14ac:dyDescent="0.25">
      <c r="L205" s="410"/>
    </row>
    <row r="206" spans="12:12" x14ac:dyDescent="0.25">
      <c r="L206" s="410"/>
    </row>
    <row r="207" spans="12:12" x14ac:dyDescent="0.25">
      <c r="L207" s="410"/>
    </row>
    <row r="208" spans="12:12" x14ac:dyDescent="0.25">
      <c r="L208" s="410"/>
    </row>
    <row r="209" spans="12:12" x14ac:dyDescent="0.25">
      <c r="L209" s="410"/>
    </row>
    <row r="210" spans="12:12" x14ac:dyDescent="0.25">
      <c r="L210" s="410"/>
    </row>
    <row r="211" spans="12:12" x14ac:dyDescent="0.25">
      <c r="L211" s="410"/>
    </row>
    <row r="212" spans="12:12" x14ac:dyDescent="0.25">
      <c r="L212" s="410"/>
    </row>
    <row r="213" spans="12:12" x14ac:dyDescent="0.25">
      <c r="L213" s="410"/>
    </row>
    <row r="214" spans="12:12" x14ac:dyDescent="0.25">
      <c r="L214" s="410"/>
    </row>
    <row r="215" spans="12:12" x14ac:dyDescent="0.25">
      <c r="L215" s="410"/>
    </row>
    <row r="216" spans="12:12" x14ac:dyDescent="0.25">
      <c r="L216" s="410"/>
    </row>
    <row r="217" spans="12:12" x14ac:dyDescent="0.25">
      <c r="L217" s="410"/>
    </row>
    <row r="218" spans="12:12" x14ac:dyDescent="0.25">
      <c r="L218" s="410"/>
    </row>
    <row r="219" spans="12:12" x14ac:dyDescent="0.25">
      <c r="L219" s="410"/>
    </row>
    <row r="220" spans="12:12" x14ac:dyDescent="0.25">
      <c r="L220" s="410"/>
    </row>
    <row r="221" spans="12:12" x14ac:dyDescent="0.25">
      <c r="L221" s="410"/>
    </row>
    <row r="222" spans="12:12" x14ac:dyDescent="0.25">
      <c r="L222" s="410"/>
    </row>
    <row r="223" spans="12:12" x14ac:dyDescent="0.25">
      <c r="L223" s="410"/>
    </row>
    <row r="224" spans="12:12" x14ac:dyDescent="0.25">
      <c r="L224" s="410"/>
    </row>
    <row r="225" spans="12:12" x14ac:dyDescent="0.25">
      <c r="L225" s="410"/>
    </row>
    <row r="226" spans="12:12" x14ac:dyDescent="0.25">
      <c r="L226" s="410"/>
    </row>
    <row r="227" spans="12:12" x14ac:dyDescent="0.25">
      <c r="L227" s="410"/>
    </row>
    <row r="228" spans="12:12" x14ac:dyDescent="0.25">
      <c r="L228" s="410"/>
    </row>
    <row r="229" spans="12:12" x14ac:dyDescent="0.25">
      <c r="L229" s="410"/>
    </row>
    <row r="230" spans="12:12" x14ac:dyDescent="0.25">
      <c r="L230" s="410"/>
    </row>
    <row r="231" spans="12:12" x14ac:dyDescent="0.25">
      <c r="L231" s="410"/>
    </row>
    <row r="232" spans="12:12" x14ac:dyDescent="0.25">
      <c r="L232" s="410"/>
    </row>
    <row r="233" spans="12:12" x14ac:dyDescent="0.25">
      <c r="L233" s="410"/>
    </row>
    <row r="234" spans="12:12" x14ac:dyDescent="0.25">
      <c r="L234" s="410"/>
    </row>
    <row r="235" spans="12:12" x14ac:dyDescent="0.25">
      <c r="L235" s="410"/>
    </row>
    <row r="236" spans="12:12" x14ac:dyDescent="0.25">
      <c r="L236" s="410"/>
    </row>
    <row r="237" spans="12:12" x14ac:dyDescent="0.25">
      <c r="L237" s="410"/>
    </row>
    <row r="238" spans="12:12" x14ac:dyDescent="0.25">
      <c r="L238" s="410"/>
    </row>
    <row r="239" spans="12:12" x14ac:dyDescent="0.25">
      <c r="L239" s="410"/>
    </row>
    <row r="240" spans="12:12" x14ac:dyDescent="0.25">
      <c r="L240" s="410"/>
    </row>
  </sheetData>
  <sheetProtection password="CCDD" sheet="1" objects="1" scenarios="1" selectLockedCells="1"/>
  <mergeCells count="22">
    <mergeCell ref="M10:O10"/>
    <mergeCell ref="B130:I130"/>
    <mergeCell ref="B8:C9"/>
    <mergeCell ref="D8:D9"/>
    <mergeCell ref="F8:G9"/>
    <mergeCell ref="H8:H9"/>
    <mergeCell ref="B128:I128"/>
    <mergeCell ref="B129:I129"/>
    <mergeCell ref="B179:C179"/>
    <mergeCell ref="B172:C172"/>
    <mergeCell ref="B173:C173"/>
    <mergeCell ref="B174:C174"/>
    <mergeCell ref="B164:C164"/>
    <mergeCell ref="B166:C166"/>
    <mergeCell ref="B168:C168"/>
    <mergeCell ref="B169:C169"/>
    <mergeCell ref="B171:D171"/>
    <mergeCell ref="B2:I2"/>
    <mergeCell ref="B3:I3"/>
    <mergeCell ref="D5:D6"/>
    <mergeCell ref="G5:G6"/>
    <mergeCell ref="I5:I6"/>
  </mergeCells>
  <conditionalFormatting sqref="E38:E41 E81:E127 E13:E36 E43:E61 E63:E79">
    <cfRule type="cellIs" dxfId="907" priority="785" stopIfTrue="1" operator="equal">
      <formula>"Yes"</formula>
    </cfRule>
    <cfRule type="expression" dxfId="906" priority="786" stopIfTrue="1">
      <formula>NOT(ISERROR(SEARCH("n/a",E13)))</formula>
    </cfRule>
    <cfRule type="expression" dxfId="905" priority="787" stopIfTrue="1">
      <formula>NOT(ISERROR(SEARCH("partial",E13)))</formula>
    </cfRule>
  </conditionalFormatting>
  <conditionalFormatting sqref="F16:G18 F20:G26 F29:G30 F33:G36 F38:G41 F43:G54 F59:G61 F65:G79 F13:F15 F19 F27:F28 F31:F32 F55:F58 F63:F64 F81:G127">
    <cfRule type="cellIs" dxfId="904" priority="788" stopIfTrue="1" operator="equal">
      <formula>3</formula>
    </cfRule>
    <cfRule type="cellIs" dxfId="903" priority="789" stopIfTrue="1" operator="equal">
      <formula>2</formula>
    </cfRule>
    <cfRule type="cellIs" dxfId="902" priority="790" stopIfTrue="1" operator="equal">
      <formula>1</formula>
    </cfRule>
  </conditionalFormatting>
  <conditionalFormatting sqref="E38:E41 E81:E127 E13:E36 E43:E61 E63:E79">
    <cfRule type="cellIs" dxfId="901" priority="791" stopIfTrue="1" operator="equal">
      <formula>"Yes"</formula>
    </cfRule>
    <cfRule type="cellIs" dxfId="900" priority="792" stopIfTrue="1" operator="equal">
      <formula>"PARTIAL"</formula>
    </cfRule>
    <cfRule type="cellIs" dxfId="899" priority="793" stopIfTrue="1" operator="equal">
      <formula>"NO"</formula>
    </cfRule>
  </conditionalFormatting>
  <conditionalFormatting sqref="E16:E18 E20:E26 E29:E30 E33:E36 E38:E41 E43:E54 E59:E61 E65:E79 E81:E127">
    <cfRule type="containsText" dxfId="898" priority="784" operator="containsText" text="No">
      <formula>NOT(ISERROR(SEARCH("No",E16)))</formula>
    </cfRule>
  </conditionalFormatting>
  <conditionalFormatting sqref="F16:G18 F20:G26 F29:G30 F33:G36 F38:G41 F43:G54 F59:G61 F65:G79 F13:F15 F19 F27:F28 F31:F32 F55:F58 F63:F64 F81:G127">
    <cfRule type="cellIs" dxfId="897" priority="783" operator="equal">
      <formula>1</formula>
    </cfRule>
  </conditionalFormatting>
  <conditionalFormatting sqref="E16:E18 E20:E26 E29:E30 E33:E36 E38:E41 E43:E54 E59:E61 E65:E79 E81:E127">
    <cfRule type="containsText" dxfId="896" priority="779" operator="containsText" text="No">
      <formula>NOT(ISERROR(SEARCH("No",E16)))</formula>
    </cfRule>
    <cfRule type="cellIs" dxfId="895" priority="780" stopIfTrue="1" operator="equal">
      <formula>"Yes"</formula>
    </cfRule>
    <cfRule type="expression" dxfId="894" priority="781" stopIfTrue="1">
      <formula>NOT(ISERROR(SEARCH("n/a",E16)))</formula>
    </cfRule>
    <cfRule type="expression" dxfId="893" priority="782" stopIfTrue="1">
      <formula>NOT(ISERROR(SEARCH("partial",E16)))</formula>
    </cfRule>
  </conditionalFormatting>
  <conditionalFormatting sqref="E16:E18 E20:E26 E29:E30 E33:E36 E38:E41 E43:E54 E59:E61 E65:E79 E81:E127">
    <cfRule type="containsText" dxfId="892" priority="777" operator="containsText" text="No">
      <formula>NOT(ISERROR(SEARCH("No",E16)))</formula>
    </cfRule>
    <cfRule type="containsText" dxfId="891" priority="778" operator="containsText" text="No">
      <formula>NOT(ISERROR(SEARCH("No",E16)))</formula>
    </cfRule>
  </conditionalFormatting>
  <conditionalFormatting sqref="E16:E18 E20:E26 E29:E30 E33:E36 E38:E41 E43:E54 E59:E61 E65:E79 E81:E127">
    <cfRule type="containsText" dxfId="890" priority="773" operator="containsText" text="No">
      <formula>NOT(ISERROR(SEARCH("No",E16)))</formula>
    </cfRule>
    <cfRule type="cellIs" dxfId="889" priority="774" stopIfTrue="1" operator="equal">
      <formula>"Yes"</formula>
    </cfRule>
    <cfRule type="expression" dxfId="888" priority="775" stopIfTrue="1">
      <formula>NOT(ISERROR(SEARCH("n/a",E16)))</formula>
    </cfRule>
    <cfRule type="expression" dxfId="887" priority="776" stopIfTrue="1">
      <formula>NOT(ISERROR(SEARCH("partial",E16)))</formula>
    </cfRule>
  </conditionalFormatting>
  <conditionalFormatting sqref="E38:E41 E81:E127 E13:E36 E43:E61 E63:E79">
    <cfRule type="containsText" dxfId="886" priority="769" operator="containsText" text="N/A">
      <formula>NOT(ISERROR(SEARCH("N/A",E13)))</formula>
    </cfRule>
    <cfRule type="containsText" dxfId="885" priority="770" operator="containsText" text="No">
      <formula>NOT(ISERROR(SEARCH("No",E13)))</formula>
    </cfRule>
    <cfRule type="containsText" dxfId="884" priority="771" operator="containsText" text="Partial">
      <formula>NOT(ISERROR(SEARCH("Partial",E13)))</formula>
    </cfRule>
    <cfRule type="containsText" dxfId="883" priority="772" operator="containsText" text="Yes">
      <formula>NOT(ISERROR(SEARCH("Yes",E13)))</formula>
    </cfRule>
  </conditionalFormatting>
  <conditionalFormatting sqref="E38:E41 E81:E127 E13:E36 E43:E61 E63:E79">
    <cfRule type="containsText" dxfId="882" priority="766" operator="containsText" text="N/A">
      <formula>NOT(ISERROR(SEARCH("N/A",E13)))</formula>
    </cfRule>
    <cfRule type="containsBlanks" dxfId="881" priority="767">
      <formula>LEN(TRIM(E13))=0</formula>
    </cfRule>
    <cfRule type="containsText" dxfId="880" priority="768" operator="containsText" text="&quot; &quot;">
      <formula>NOT(ISERROR(SEARCH(""" """,E13)))</formula>
    </cfRule>
  </conditionalFormatting>
  <conditionalFormatting sqref="F16:F18 F20:F26 F29:F30 F33:F36 F38:F41 F43:F54 F59:F61 F65:F79 F81:F127">
    <cfRule type="cellIs" dxfId="879" priority="762" operator="equal">
      <formula>1</formula>
    </cfRule>
    <cfRule type="cellIs" dxfId="878" priority="763" stopIfTrue="1" operator="equal">
      <formula>3</formula>
    </cfRule>
    <cfRule type="cellIs" dxfId="877" priority="764" stopIfTrue="1" operator="equal">
      <formula>2</formula>
    </cfRule>
    <cfRule type="cellIs" dxfId="876" priority="765" stopIfTrue="1" operator="equal">
      <formula>1</formula>
    </cfRule>
  </conditionalFormatting>
  <conditionalFormatting sqref="F38:F41 F13:F36 F43:F61 F63:F79 F81:F127">
    <cfRule type="cellIs" dxfId="875" priority="749" operator="equal">
      <formula>1</formula>
    </cfRule>
    <cfRule type="cellIs" dxfId="874" priority="750" operator="equal">
      <formula>1</formula>
    </cfRule>
    <cfRule type="containsText" dxfId="873" priority="751" operator="containsText" text="N/A">
      <formula>NOT(ISERROR(SEARCH("N/A",F13)))</formula>
    </cfRule>
    <cfRule type="cellIs" dxfId="872" priority="752" operator="equal">
      <formula>1</formula>
    </cfRule>
    <cfRule type="cellIs" dxfId="871" priority="753" operator="equal">
      <formula>1</formula>
    </cfRule>
    <cfRule type="cellIs" dxfId="870" priority="754" operator="equal">
      <formula>2</formula>
    </cfRule>
    <cfRule type="cellIs" dxfId="869" priority="755" operator="equal">
      <formula>2</formula>
    </cfRule>
    <cfRule type="cellIs" dxfId="868" priority="756" operator="equal">
      <formula>2</formula>
    </cfRule>
    <cfRule type="cellIs" dxfId="867" priority="757" operator="equal">
      <formula>3</formula>
    </cfRule>
    <cfRule type="containsBlanks" dxfId="866" priority="758">
      <formula>LEN(TRIM(F13))=0</formula>
    </cfRule>
    <cfRule type="cellIs" dxfId="865" priority="759" stopIfTrue="1" operator="equal">
      <formula>3</formula>
    </cfRule>
    <cfRule type="cellIs" dxfId="864" priority="760" stopIfTrue="1" operator="equal">
      <formula>2</formula>
    </cfRule>
    <cfRule type="cellIs" dxfId="863" priority="761" stopIfTrue="1" operator="equal">
      <formula>1</formula>
    </cfRule>
  </conditionalFormatting>
  <conditionalFormatting sqref="F16:F18 F20:F26 F29:F30 F33:F36 F38:F41 F43:F54 F59:F61 F65:F79 F81:F127">
    <cfRule type="containsText" dxfId="862" priority="738" operator="containsText" text="N/A">
      <formula>NOT(ISERROR(SEARCH("N/A",F16)))</formula>
    </cfRule>
    <cfRule type="cellIs" dxfId="861" priority="739" operator="equal">
      <formula>1</formula>
    </cfRule>
    <cfRule type="cellIs" dxfId="860" priority="740" operator="equal">
      <formula>1</formula>
    </cfRule>
    <cfRule type="cellIs" dxfId="859" priority="741" operator="equal">
      <formula>2</formula>
    </cfRule>
    <cfRule type="cellIs" dxfId="858" priority="742" operator="equal">
      <formula>2</formula>
    </cfRule>
    <cfRule type="cellIs" dxfId="857" priority="743" operator="equal">
      <formula>2</formula>
    </cfRule>
    <cfRule type="cellIs" dxfId="856" priority="744" operator="equal">
      <formula>3</formula>
    </cfRule>
    <cfRule type="containsBlanks" dxfId="855" priority="745">
      <formula>LEN(TRIM(F16))=0</formula>
    </cfRule>
    <cfRule type="cellIs" dxfId="854" priority="746" stopIfTrue="1" operator="equal">
      <formula>3</formula>
    </cfRule>
    <cfRule type="cellIs" dxfId="853" priority="747" stopIfTrue="1" operator="equal">
      <formula>2</formula>
    </cfRule>
    <cfRule type="cellIs" dxfId="852" priority="748" stopIfTrue="1" operator="equal">
      <formula>1</formula>
    </cfRule>
  </conditionalFormatting>
  <conditionalFormatting sqref="G16:G18 G20:G26 G29:G30 G33:G36">
    <cfRule type="expression" dxfId="851" priority="737">
      <formula>(ISBLANK($G16))*($F16=2)</formula>
    </cfRule>
  </conditionalFormatting>
  <conditionalFormatting sqref="G38:G41">
    <cfRule type="expression" dxfId="850" priority="680">
      <formula>(ISBLANK($G38))*($F38=2)</formula>
    </cfRule>
  </conditionalFormatting>
  <conditionalFormatting sqref="G43:G54 G59:G61">
    <cfRule type="expression" dxfId="849" priority="623">
      <formula>(ISBLANK($G43))*($F43=2)</formula>
    </cfRule>
  </conditionalFormatting>
  <conditionalFormatting sqref="G65:G79">
    <cfRule type="expression" dxfId="848" priority="566">
      <formula>(ISBLANK($G65))*($F65=2)</formula>
    </cfRule>
  </conditionalFormatting>
  <conditionalFormatting sqref="G81:G127">
    <cfRule type="expression" dxfId="847" priority="509">
      <formula>(ISBLANK($G81))*($F81=2)</formula>
    </cfRule>
  </conditionalFormatting>
  <conditionalFormatting sqref="E13:F15">
    <cfRule type="expression" priority="478">
      <formula>(ISBLANK($G13))*($F13=2)</formula>
    </cfRule>
  </conditionalFormatting>
  <conditionalFormatting sqref="G13:G15">
    <cfRule type="expression" dxfId="846" priority="477">
      <formula>(ISBLANK($G13))*($F13=2)</formula>
    </cfRule>
  </conditionalFormatting>
  <conditionalFormatting sqref="E19:F19">
    <cfRule type="expression" priority="446">
      <formula>(ISBLANK($G19))*($F19=2)</formula>
    </cfRule>
  </conditionalFormatting>
  <conditionalFormatting sqref="G19">
    <cfRule type="expression" dxfId="845" priority="445">
      <formula>(ISBLANK($G19))*($F19=2)</formula>
    </cfRule>
  </conditionalFormatting>
  <conditionalFormatting sqref="E27:F27">
    <cfRule type="expression" priority="414">
      <formula>(ISBLANK($G27))*($F27=2)</formula>
    </cfRule>
  </conditionalFormatting>
  <conditionalFormatting sqref="G27">
    <cfRule type="expression" dxfId="844" priority="413">
      <formula>(ISBLANK($G27))*($F27=2)</formula>
    </cfRule>
  </conditionalFormatting>
  <conditionalFormatting sqref="E28:F28">
    <cfRule type="expression" priority="382">
      <formula>(ISBLANK($G28))*($F28=2)</formula>
    </cfRule>
  </conditionalFormatting>
  <conditionalFormatting sqref="G28">
    <cfRule type="expression" dxfId="843" priority="381">
      <formula>(ISBLANK($G28))*($F28=2)</formula>
    </cfRule>
  </conditionalFormatting>
  <conditionalFormatting sqref="E31:F31">
    <cfRule type="expression" priority="350">
      <formula>(ISBLANK($G31))*($F31=2)</formula>
    </cfRule>
  </conditionalFormatting>
  <conditionalFormatting sqref="G31">
    <cfRule type="expression" dxfId="842" priority="349">
      <formula>(ISBLANK($G31))*($F31=2)</formula>
    </cfRule>
  </conditionalFormatting>
  <conditionalFormatting sqref="E32:F32">
    <cfRule type="expression" priority="318">
      <formula>(ISBLANK($G32))*($F32=2)</formula>
    </cfRule>
  </conditionalFormatting>
  <conditionalFormatting sqref="G32">
    <cfRule type="expression" dxfId="841" priority="317">
      <formula>(ISBLANK($G32))*($F32=2)</formula>
    </cfRule>
  </conditionalFormatting>
  <conditionalFormatting sqref="E55:F58">
    <cfRule type="expression" priority="286">
      <formula>(ISBLANK($G55))*($F55=2)</formula>
    </cfRule>
  </conditionalFormatting>
  <conditionalFormatting sqref="G55:G58">
    <cfRule type="expression" dxfId="840" priority="285">
      <formula>(ISBLANK($G55))*($F55=2)</formula>
    </cfRule>
  </conditionalFormatting>
  <conditionalFormatting sqref="E63:F64">
    <cfRule type="expression" priority="254">
      <formula>(ISBLANK($G63))*($F63=2)</formula>
    </cfRule>
  </conditionalFormatting>
  <conditionalFormatting sqref="G63:G64">
    <cfRule type="expression" dxfId="839" priority="253">
      <formula>(ISBLANK($G63))*($F63=2)</formula>
    </cfRule>
  </conditionalFormatting>
  <dataValidations xWindow="430" yWindow="637" count="2">
    <dataValidation type="list" allowBlank="1" showInputMessage="1" showErrorMessage="1" promptTitle="Select from the list" prompt="Please elaborate if 'PARTIAL'." sqref="E38:E41 E65:E79 E43:E54 E29:E30 E20:E26 E16:E18 E59:E61 E33:E36 E81:E83 E88:E127">
      <formula1>Response</formula1>
    </dataValidation>
    <dataValidation type="list" allowBlank="1" showInputMessage="1" showErrorMessage="1" promptTitle="Select from the list" prompt="Please elaborate if 'PARTIAL'." sqref="E13:E15 E63:E64 E55:E58 E31:E32 E27:E28 E19 E84:E87">
      <formula1>ExNA</formula1>
    </dataValidation>
  </dataValidations>
  <pageMargins left="0.70866141732283472" right="0.70866141732283472" top="0.74803149606299213" bottom="0.74803149606299213" header="0.31496062992125984" footer="0.31496062992125984"/>
  <pageSetup paperSize="9" scale="55" fitToHeight="0" orientation="landscape" r:id="rId1"/>
  <rowBreaks count="2" manualBreakCount="2">
    <brk id="52" max="14" man="1"/>
    <brk id="5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239"/>
  <sheetViews>
    <sheetView topLeftCell="A2" zoomScale="80" zoomScaleNormal="80" workbookViewId="0">
      <pane xSplit="4" ySplit="10" topLeftCell="E12" activePane="bottomRight" state="frozen"/>
      <selection activeCell="A2" sqref="A2"/>
      <selection pane="topRight" activeCell="E2" sqref="E2"/>
      <selection pane="bottomLeft" activeCell="A12" sqref="A12"/>
      <selection pane="bottomRight" activeCell="M15" sqref="M15"/>
    </sheetView>
  </sheetViews>
  <sheetFormatPr defaultRowHeight="15" x14ac:dyDescent="0.25"/>
  <cols>
    <col min="1" max="1" width="3.5703125" style="13" customWidth="1"/>
    <col min="2" max="2" width="7" style="13" customWidth="1"/>
    <col min="3" max="3" width="12.85546875" style="13" customWidth="1"/>
    <col min="4" max="4" width="26.140625" style="13" customWidth="1"/>
    <col min="5" max="5" width="10.140625" style="13" customWidth="1"/>
    <col min="6" max="6" width="9.140625" style="13" customWidth="1"/>
    <col min="7" max="7" width="25.28515625" style="13" customWidth="1"/>
    <col min="8" max="8" width="23.85546875" style="13" customWidth="1"/>
    <col min="9" max="9" width="34.7109375" style="13" customWidth="1"/>
    <col min="10" max="10" width="3.140625" style="13" customWidth="1"/>
    <col min="11" max="11" width="9.140625" style="13" hidden="1" customWidth="1"/>
    <col min="12" max="12" width="4.85546875" style="13" customWidth="1"/>
    <col min="13" max="13" width="16.7109375" style="13" customWidth="1"/>
    <col min="14" max="14" width="14" style="13" customWidth="1"/>
    <col min="15" max="15" width="29" style="13" customWidth="1"/>
    <col min="16" max="16384" width="9.140625" style="13"/>
  </cols>
  <sheetData>
    <row r="1" spans="1:15" ht="15.75" hidden="1" thickBot="1" x14ac:dyDescent="0.3">
      <c r="A1" s="304"/>
      <c r="B1" s="305"/>
      <c r="C1" s="305"/>
      <c r="D1" s="305"/>
      <c r="E1" s="305"/>
      <c r="F1" s="305"/>
      <c r="G1" s="305"/>
      <c r="H1" s="305"/>
      <c r="I1" s="305"/>
      <c r="J1" s="306"/>
      <c r="K1" s="308"/>
      <c r="L1" s="396"/>
    </row>
    <row r="2" spans="1:15" ht="19.5" customHeight="1" thickBot="1" x14ac:dyDescent="0.3">
      <c r="A2" s="309"/>
      <c r="B2" s="931" t="s">
        <v>1475</v>
      </c>
      <c r="C2" s="932"/>
      <c r="D2" s="932"/>
      <c r="E2" s="932"/>
      <c r="F2" s="932"/>
      <c r="G2" s="932"/>
      <c r="H2" s="932"/>
      <c r="I2" s="933"/>
      <c r="J2" s="310"/>
      <c r="K2" s="308"/>
      <c r="L2" s="396"/>
    </row>
    <row r="3" spans="1:15" ht="19.5" customHeight="1" thickBot="1" x14ac:dyDescent="0.3">
      <c r="A3" s="309"/>
      <c r="B3" s="934" t="s">
        <v>366</v>
      </c>
      <c r="C3" s="935"/>
      <c r="D3" s="935"/>
      <c r="E3" s="935"/>
      <c r="F3" s="935"/>
      <c r="G3" s="935"/>
      <c r="H3" s="935"/>
      <c r="I3" s="936"/>
      <c r="J3" s="310"/>
      <c r="K3" s="308"/>
      <c r="L3" s="392"/>
    </row>
    <row r="4" spans="1:15" ht="19.5" thickBot="1" x14ac:dyDescent="0.35">
      <c r="A4" s="309"/>
      <c r="B4" s="311"/>
      <c r="C4" s="311"/>
      <c r="D4" s="311"/>
      <c r="E4" s="312"/>
      <c r="F4" s="311"/>
      <c r="G4" s="311"/>
      <c r="H4" s="311"/>
      <c r="I4" s="311"/>
      <c r="J4" s="310"/>
      <c r="K4" s="308"/>
      <c r="L4" s="3"/>
    </row>
    <row r="5" spans="1:15" x14ac:dyDescent="0.25">
      <c r="A5" s="309"/>
      <c r="B5" s="304"/>
      <c r="C5" s="306"/>
      <c r="D5" s="937" t="str">
        <f>'Municipal Information'!C17</f>
        <v>Limpopo</v>
      </c>
      <c r="E5" s="304"/>
      <c r="F5" s="306"/>
      <c r="G5" s="938" t="str">
        <f>'Municipal Information'!C19</f>
        <v>Ephraim Mogale</v>
      </c>
      <c r="H5" s="313"/>
      <c r="I5" s="940">
        <f>'Municipal Information'!C25</f>
        <v>42674</v>
      </c>
      <c r="J5" s="310"/>
      <c r="K5" s="308"/>
      <c r="L5" s="3"/>
    </row>
    <row r="6" spans="1:15" ht="19.5" thickBot="1" x14ac:dyDescent="0.35">
      <c r="A6" s="309"/>
      <c r="B6" s="314"/>
      <c r="C6" s="315"/>
      <c r="D6" s="937"/>
      <c r="E6" s="316"/>
      <c r="F6" s="317"/>
      <c r="G6" s="939"/>
      <c r="H6" s="318"/>
      <c r="I6" s="941"/>
      <c r="J6" s="310"/>
      <c r="K6" s="308"/>
      <c r="L6" s="3"/>
    </row>
    <row r="7" spans="1:15" ht="15.75" thickBot="1" x14ac:dyDescent="0.3">
      <c r="A7" s="309"/>
      <c r="B7" s="311"/>
      <c r="C7" s="311"/>
      <c r="D7" s="311"/>
      <c r="E7" s="311"/>
      <c r="F7" s="311"/>
      <c r="G7" s="311"/>
      <c r="H7" s="311"/>
      <c r="I7" s="311"/>
      <c r="J7" s="310"/>
      <c r="K7" s="308"/>
      <c r="L7" s="307"/>
    </row>
    <row r="8" spans="1:15" x14ac:dyDescent="0.25">
      <c r="A8" s="309"/>
      <c r="B8" s="942"/>
      <c r="C8" s="943"/>
      <c r="D8" s="946">
        <f>D146</f>
        <v>2.8875000000000002</v>
      </c>
      <c r="E8" s="311"/>
      <c r="F8" s="942"/>
      <c r="G8" s="943"/>
      <c r="H8" s="947">
        <f>D149</f>
        <v>0</v>
      </c>
      <c r="I8" s="311"/>
      <c r="J8" s="310"/>
      <c r="K8" s="308"/>
      <c r="L8" s="307"/>
    </row>
    <row r="9" spans="1:15" ht="17.25" customHeight="1" thickBot="1" x14ac:dyDescent="0.3">
      <c r="A9" s="309"/>
      <c r="B9" s="944"/>
      <c r="C9" s="945"/>
      <c r="D9" s="946"/>
      <c r="E9" s="311"/>
      <c r="F9" s="944"/>
      <c r="G9" s="945"/>
      <c r="H9" s="947"/>
      <c r="I9" s="319" t="s">
        <v>1477</v>
      </c>
      <c r="J9" s="310"/>
      <c r="K9" s="308"/>
      <c r="L9" s="307"/>
    </row>
    <row r="10" spans="1:15" x14ac:dyDescent="0.25">
      <c r="A10" s="309"/>
      <c r="B10" s="349"/>
      <c r="C10" s="349"/>
      <c r="D10" s="349"/>
      <c r="E10" s="311"/>
      <c r="F10" s="349"/>
      <c r="G10" s="349"/>
      <c r="H10" s="319"/>
      <c r="I10" s="319"/>
      <c r="J10" s="310"/>
      <c r="K10" s="308"/>
      <c r="L10" s="307"/>
      <c r="M10" s="948" t="s">
        <v>4876</v>
      </c>
      <c r="N10" s="948"/>
      <c r="O10" s="948"/>
    </row>
    <row r="11" spans="1:15" ht="48" customHeight="1" x14ac:dyDescent="0.25">
      <c r="A11" s="309"/>
      <c r="B11" s="473" t="s">
        <v>1482</v>
      </c>
      <c r="C11" s="473" t="s">
        <v>1483</v>
      </c>
      <c r="D11" s="474" t="s">
        <v>1256</v>
      </c>
      <c r="E11" s="474" t="s">
        <v>464</v>
      </c>
      <c r="F11" s="474" t="s">
        <v>1476</v>
      </c>
      <c r="G11" s="475" t="s">
        <v>1478</v>
      </c>
      <c r="H11" s="474" t="s">
        <v>1257</v>
      </c>
      <c r="I11" s="474" t="s">
        <v>1258</v>
      </c>
      <c r="J11" s="310"/>
      <c r="K11" s="308"/>
      <c r="L11" s="307"/>
      <c r="M11" s="495" t="s">
        <v>4877</v>
      </c>
      <c r="N11" s="495" t="s">
        <v>4878</v>
      </c>
      <c r="O11" s="495" t="s">
        <v>4879</v>
      </c>
    </row>
    <row r="12" spans="1:15" x14ac:dyDescent="0.25">
      <c r="A12" s="320"/>
      <c r="B12" s="465" t="s">
        <v>4346</v>
      </c>
      <c r="C12" s="466"/>
      <c r="D12" s="466"/>
      <c r="E12" s="466"/>
      <c r="F12" s="466"/>
      <c r="G12" s="466"/>
      <c r="H12" s="466"/>
      <c r="I12" s="467"/>
      <c r="J12" s="321"/>
      <c r="K12" s="323"/>
      <c r="L12" s="322"/>
    </row>
    <row r="13" spans="1:15" ht="45" x14ac:dyDescent="0.25">
      <c r="A13" s="327"/>
      <c r="B13" s="476">
        <v>1</v>
      </c>
      <c r="C13" s="477"/>
      <c r="D13" s="478" t="s">
        <v>4266</v>
      </c>
      <c r="E13" s="479" t="s">
        <v>29</v>
      </c>
      <c r="F13" s="764">
        <f t="shared" ref="F13:F20" si="0">IF(E13="yes",3,IF(E13="Partial",2,IF(E13="No",1,IF(E13="N/A","",IF(E13="","")))))</f>
        <v>3</v>
      </c>
      <c r="G13" s="480"/>
      <c r="H13" s="177" t="s">
        <v>4329</v>
      </c>
      <c r="I13" s="177" t="s">
        <v>4328</v>
      </c>
      <c r="J13" s="326"/>
      <c r="K13" s="308">
        <f t="shared" ref="K13:K20" si="1">IF(E13="",1,0)</f>
        <v>0</v>
      </c>
      <c r="L13" s="400"/>
      <c r="M13" s="505"/>
      <c r="N13" s="505"/>
      <c r="O13" s="505"/>
    </row>
    <row r="14" spans="1:15" ht="90" x14ac:dyDescent="0.25">
      <c r="A14" s="327"/>
      <c r="B14" s="476">
        <v>2</v>
      </c>
      <c r="C14" s="477"/>
      <c r="D14" s="804" t="s">
        <v>4989</v>
      </c>
      <c r="E14" s="479" t="s">
        <v>30</v>
      </c>
      <c r="F14" s="764">
        <f t="shared" si="0"/>
        <v>2</v>
      </c>
      <c r="G14" s="480" t="s">
        <v>5207</v>
      </c>
      <c r="H14" s="177" t="s">
        <v>4329</v>
      </c>
      <c r="I14" s="177" t="s">
        <v>4328</v>
      </c>
      <c r="J14" s="326"/>
      <c r="K14" s="308">
        <f t="shared" si="1"/>
        <v>0</v>
      </c>
      <c r="L14" s="400"/>
      <c r="M14" s="505"/>
      <c r="N14" s="505"/>
      <c r="O14" s="505"/>
    </row>
    <row r="15" spans="1:15" ht="150" x14ac:dyDescent="0.25">
      <c r="A15" s="327"/>
      <c r="B15" s="476">
        <v>3</v>
      </c>
      <c r="C15" s="477"/>
      <c r="D15" s="804" t="s">
        <v>4990</v>
      </c>
      <c r="E15" s="479" t="s">
        <v>4</v>
      </c>
      <c r="F15" s="764" t="str">
        <f t="shared" si="0"/>
        <v/>
      </c>
      <c r="G15" s="480" t="s">
        <v>5208</v>
      </c>
      <c r="H15" s="177" t="s">
        <v>4991</v>
      </c>
      <c r="I15" s="177" t="s">
        <v>4992</v>
      </c>
      <c r="J15" s="326"/>
      <c r="K15" s="308">
        <f t="shared" si="1"/>
        <v>0</v>
      </c>
      <c r="L15" s="400"/>
      <c r="M15" s="505"/>
      <c r="N15" s="505"/>
      <c r="O15" s="505"/>
    </row>
    <row r="16" spans="1:15" ht="90" x14ac:dyDescent="0.25">
      <c r="A16" s="327"/>
      <c r="B16" s="328">
        <v>4</v>
      </c>
      <c r="C16" s="324" t="s">
        <v>2649</v>
      </c>
      <c r="D16" s="366" t="s">
        <v>4267</v>
      </c>
      <c r="E16" s="112" t="s">
        <v>29</v>
      </c>
      <c r="F16" s="763">
        <f t="shared" si="0"/>
        <v>3</v>
      </c>
      <c r="G16" s="89" t="s">
        <v>5209</v>
      </c>
      <c r="H16" s="26" t="s">
        <v>4330</v>
      </c>
      <c r="I16" s="26" t="s">
        <v>4331</v>
      </c>
      <c r="J16" s="326"/>
      <c r="K16" s="308">
        <f t="shared" si="1"/>
        <v>0</v>
      </c>
      <c r="L16" s="400"/>
      <c r="M16" s="505"/>
      <c r="N16" s="505"/>
      <c r="O16" s="505"/>
    </row>
    <row r="17" spans="1:15" ht="75" x14ac:dyDescent="0.25">
      <c r="A17" s="327"/>
      <c r="B17" s="328">
        <v>5</v>
      </c>
      <c r="C17" s="365"/>
      <c r="D17" s="366" t="s">
        <v>4268</v>
      </c>
      <c r="E17" s="112" t="s">
        <v>29</v>
      </c>
      <c r="F17" s="763">
        <f t="shared" si="0"/>
        <v>3</v>
      </c>
      <c r="G17" s="89" t="s">
        <v>5210</v>
      </c>
      <c r="H17" s="26" t="s">
        <v>4333</v>
      </c>
      <c r="I17" s="26" t="s">
        <v>4332</v>
      </c>
      <c r="J17" s="326"/>
      <c r="K17" s="308">
        <f t="shared" si="1"/>
        <v>0</v>
      </c>
      <c r="L17" s="400"/>
      <c r="M17" s="505"/>
      <c r="N17" s="505"/>
      <c r="O17" s="505"/>
    </row>
    <row r="18" spans="1:15" ht="225" x14ac:dyDescent="0.25">
      <c r="A18" s="327"/>
      <c r="B18" s="328">
        <v>6</v>
      </c>
      <c r="C18" s="365"/>
      <c r="D18" s="366" t="s">
        <v>4269</v>
      </c>
      <c r="E18" s="112" t="s">
        <v>29</v>
      </c>
      <c r="F18" s="763">
        <f t="shared" si="0"/>
        <v>3</v>
      </c>
      <c r="G18" s="89" t="s">
        <v>5211</v>
      </c>
      <c r="H18" s="26" t="s">
        <v>4336</v>
      </c>
      <c r="I18" s="26" t="s">
        <v>4335</v>
      </c>
      <c r="J18" s="326"/>
      <c r="K18" s="308">
        <f t="shared" si="1"/>
        <v>0</v>
      </c>
      <c r="L18" s="400"/>
      <c r="M18" s="505"/>
      <c r="N18" s="505"/>
      <c r="O18" s="505"/>
    </row>
    <row r="19" spans="1:15" ht="45" x14ac:dyDescent="0.25">
      <c r="A19" s="327"/>
      <c r="B19" s="328">
        <v>7</v>
      </c>
      <c r="C19" s="324" t="s">
        <v>2649</v>
      </c>
      <c r="D19" s="366" t="s">
        <v>4270</v>
      </c>
      <c r="E19" s="112" t="s">
        <v>29</v>
      </c>
      <c r="F19" s="763">
        <f t="shared" si="0"/>
        <v>3</v>
      </c>
      <c r="G19" s="89" t="s">
        <v>5212</v>
      </c>
      <c r="H19" s="26" t="s">
        <v>4334</v>
      </c>
      <c r="I19" s="26" t="s">
        <v>4365</v>
      </c>
      <c r="J19" s="326"/>
      <c r="K19" s="308">
        <f t="shared" si="1"/>
        <v>0</v>
      </c>
      <c r="L19" s="400"/>
      <c r="M19" s="505"/>
      <c r="N19" s="505"/>
      <c r="O19" s="505"/>
    </row>
    <row r="20" spans="1:15" ht="180" x14ac:dyDescent="0.25">
      <c r="A20" s="327"/>
      <c r="B20" s="481">
        <v>8</v>
      </c>
      <c r="C20" s="482"/>
      <c r="D20" s="483" t="s">
        <v>4271</v>
      </c>
      <c r="E20" s="484" t="s">
        <v>30</v>
      </c>
      <c r="F20" s="765">
        <f t="shared" si="0"/>
        <v>2</v>
      </c>
      <c r="G20" s="485" t="s">
        <v>5213</v>
      </c>
      <c r="H20" s="56" t="s">
        <v>4337</v>
      </c>
      <c r="I20" s="483" t="s">
        <v>4366</v>
      </c>
      <c r="J20" s="326"/>
      <c r="K20" s="308">
        <f t="shared" si="1"/>
        <v>0</v>
      </c>
      <c r="L20" s="400"/>
      <c r="M20" s="505"/>
      <c r="N20" s="505"/>
      <c r="O20" s="505"/>
    </row>
    <row r="21" spans="1:15" x14ac:dyDescent="0.25">
      <c r="A21" s="327"/>
      <c r="B21" s="465" t="s">
        <v>4345</v>
      </c>
      <c r="C21" s="466"/>
      <c r="D21" s="466"/>
      <c r="E21" s="512"/>
      <c r="F21" s="533"/>
      <c r="G21" s="512"/>
      <c r="H21" s="466"/>
      <c r="I21" s="467"/>
      <c r="J21" s="326"/>
      <c r="K21" s="308"/>
      <c r="L21" s="400"/>
      <c r="M21" s="505"/>
      <c r="N21" s="505"/>
      <c r="O21" s="505"/>
    </row>
    <row r="22" spans="1:15" ht="45" x14ac:dyDescent="0.25">
      <c r="A22" s="327"/>
      <c r="B22" s="476">
        <v>9</v>
      </c>
      <c r="C22" s="486"/>
      <c r="D22" s="478" t="s">
        <v>4272</v>
      </c>
      <c r="E22" s="479" t="s">
        <v>29</v>
      </c>
      <c r="F22" s="764">
        <f>IF(E22="yes",3,IF(E22="Partial",2,IF(E22="No",1,IF(E22="N/A","",IF(E22="","")))))</f>
        <v>3</v>
      </c>
      <c r="G22" s="480" t="s">
        <v>5214</v>
      </c>
      <c r="H22" s="177" t="s">
        <v>4338</v>
      </c>
      <c r="I22" s="478" t="s">
        <v>4272</v>
      </c>
      <c r="J22" s="326"/>
      <c r="K22" s="308">
        <f t="shared" ref="K22:K32" si="2">IF(E22="",1,0)</f>
        <v>0</v>
      </c>
      <c r="L22" s="400"/>
      <c r="M22" s="505"/>
      <c r="N22" s="505"/>
      <c r="O22" s="505"/>
    </row>
    <row r="23" spans="1:15" ht="60" x14ac:dyDescent="0.25">
      <c r="A23" s="327"/>
      <c r="B23" s="328">
        <v>10</v>
      </c>
      <c r="C23" s="324"/>
      <c r="D23" s="366" t="s">
        <v>4273</v>
      </c>
      <c r="E23" s="112" t="s">
        <v>29</v>
      </c>
      <c r="F23" s="763">
        <f t="shared" ref="F23:F30" si="3">IF(E23="yes",3,IF(E23="Partial",2,IF(E23="No",1,IF(E23="N/A","",IF(E23="","")))))</f>
        <v>3</v>
      </c>
      <c r="G23" s="89"/>
      <c r="H23" s="26" t="s">
        <v>4340</v>
      </c>
      <c r="I23" s="366" t="s">
        <v>4339</v>
      </c>
      <c r="J23" s="326"/>
      <c r="K23" s="308">
        <f t="shared" si="2"/>
        <v>0</v>
      </c>
      <c r="L23" s="400"/>
      <c r="M23" s="505"/>
      <c r="N23" s="505"/>
      <c r="O23" s="505"/>
    </row>
    <row r="24" spans="1:15" ht="90" x14ac:dyDescent="0.25">
      <c r="A24" s="327"/>
      <c r="B24" s="328">
        <v>11</v>
      </c>
      <c r="C24" s="324"/>
      <c r="D24" s="366" t="s">
        <v>4274</v>
      </c>
      <c r="E24" s="112" t="s">
        <v>29</v>
      </c>
      <c r="F24" s="763">
        <f t="shared" si="3"/>
        <v>3</v>
      </c>
      <c r="G24" s="89"/>
      <c r="H24" s="366" t="s">
        <v>4342</v>
      </c>
      <c r="I24" s="366" t="s">
        <v>4341</v>
      </c>
      <c r="J24" s="326"/>
      <c r="K24" s="308">
        <f t="shared" si="2"/>
        <v>0</v>
      </c>
      <c r="L24" s="400"/>
      <c r="M24" s="505"/>
      <c r="N24" s="505"/>
      <c r="O24" s="505"/>
    </row>
    <row r="25" spans="1:15" ht="95.25" customHeight="1" x14ac:dyDescent="0.25">
      <c r="A25" s="327"/>
      <c r="B25" s="328">
        <v>12</v>
      </c>
      <c r="C25" s="324"/>
      <c r="D25" s="366" t="s">
        <v>4275</v>
      </c>
      <c r="E25" s="112" t="s">
        <v>29</v>
      </c>
      <c r="F25" s="763">
        <f t="shared" si="3"/>
        <v>3</v>
      </c>
      <c r="G25" s="89"/>
      <c r="H25" s="26" t="s">
        <v>4343</v>
      </c>
      <c r="I25" s="366" t="s">
        <v>4344</v>
      </c>
      <c r="J25" s="326"/>
      <c r="K25" s="308">
        <f t="shared" si="2"/>
        <v>0</v>
      </c>
      <c r="L25" s="400"/>
      <c r="M25" s="505"/>
      <c r="N25" s="505"/>
      <c r="O25" s="505"/>
    </row>
    <row r="26" spans="1:15" ht="105" x14ac:dyDescent="0.25">
      <c r="A26" s="327"/>
      <c r="B26" s="328">
        <v>13</v>
      </c>
      <c r="C26" s="324"/>
      <c r="D26" s="366" t="s">
        <v>4276</v>
      </c>
      <c r="E26" s="112" t="s">
        <v>29</v>
      </c>
      <c r="F26" s="763">
        <f t="shared" si="3"/>
        <v>3</v>
      </c>
      <c r="G26" s="89" t="s">
        <v>5215</v>
      </c>
      <c r="H26" s="325" t="s">
        <v>4362</v>
      </c>
      <c r="I26" s="366" t="s">
        <v>4363</v>
      </c>
      <c r="J26" s="326"/>
      <c r="K26" s="308">
        <f t="shared" si="2"/>
        <v>0</v>
      </c>
      <c r="L26" s="400"/>
      <c r="M26" s="505"/>
      <c r="N26" s="505"/>
      <c r="O26" s="505"/>
    </row>
    <row r="27" spans="1:15" ht="90" x14ac:dyDescent="0.25">
      <c r="A27" s="327"/>
      <c r="B27" s="328">
        <v>14</v>
      </c>
      <c r="C27" s="324"/>
      <c r="D27" s="366" t="s">
        <v>4277</v>
      </c>
      <c r="E27" s="112" t="s">
        <v>29</v>
      </c>
      <c r="F27" s="763">
        <f t="shared" si="3"/>
        <v>3</v>
      </c>
      <c r="G27" s="89"/>
      <c r="H27" s="325" t="s">
        <v>4340</v>
      </c>
      <c r="I27" s="366" t="s">
        <v>4364</v>
      </c>
      <c r="J27" s="326"/>
      <c r="K27" s="308">
        <f t="shared" si="2"/>
        <v>0</v>
      </c>
      <c r="L27" s="400"/>
      <c r="M27" s="505"/>
      <c r="N27" s="505"/>
      <c r="O27" s="505"/>
    </row>
    <row r="28" spans="1:15" ht="60" x14ac:dyDescent="0.25">
      <c r="A28" s="327"/>
      <c r="B28" s="328">
        <v>15</v>
      </c>
      <c r="C28" s="324"/>
      <c r="D28" s="366" t="s">
        <v>4278</v>
      </c>
      <c r="E28" s="112" t="s">
        <v>29</v>
      </c>
      <c r="F28" s="763">
        <f t="shared" si="3"/>
        <v>3</v>
      </c>
      <c r="G28" s="89"/>
      <c r="H28" s="20" t="s">
        <v>4368</v>
      </c>
      <c r="I28" s="20" t="s">
        <v>4367</v>
      </c>
      <c r="J28" s="329"/>
      <c r="K28" s="308">
        <f t="shared" si="2"/>
        <v>0</v>
      </c>
      <c r="L28" s="400"/>
      <c r="M28" s="505"/>
      <c r="N28" s="505"/>
      <c r="O28" s="505"/>
    </row>
    <row r="29" spans="1:15" ht="90" x14ac:dyDescent="0.25">
      <c r="A29" s="327"/>
      <c r="B29" s="328">
        <v>16</v>
      </c>
      <c r="C29" s="324"/>
      <c r="D29" s="366" t="s">
        <v>4279</v>
      </c>
      <c r="E29" s="112" t="s">
        <v>29</v>
      </c>
      <c r="F29" s="763">
        <f t="shared" si="3"/>
        <v>3</v>
      </c>
      <c r="G29" s="89" t="s">
        <v>5216</v>
      </c>
      <c r="H29" s="20" t="s">
        <v>4423</v>
      </c>
      <c r="I29" s="20" t="s">
        <v>4369</v>
      </c>
      <c r="J29" s="326"/>
      <c r="K29" s="308">
        <f t="shared" si="2"/>
        <v>0</v>
      </c>
      <c r="L29" s="400"/>
      <c r="M29" s="505"/>
      <c r="N29" s="505"/>
      <c r="O29" s="505"/>
    </row>
    <row r="30" spans="1:15" ht="60" x14ac:dyDescent="0.25">
      <c r="A30" s="327"/>
      <c r="B30" s="328">
        <v>17</v>
      </c>
      <c r="C30" s="24"/>
      <c r="D30" s="366" t="s">
        <v>4280</v>
      </c>
      <c r="E30" s="112" t="s">
        <v>29</v>
      </c>
      <c r="F30" s="763">
        <f t="shared" si="3"/>
        <v>3</v>
      </c>
      <c r="G30" s="89"/>
      <c r="H30" s="20" t="s">
        <v>4373</v>
      </c>
      <c r="I30" s="20" t="s">
        <v>4370</v>
      </c>
      <c r="J30" s="326"/>
      <c r="K30" s="308">
        <f t="shared" si="2"/>
        <v>0</v>
      </c>
      <c r="L30" s="400"/>
      <c r="M30" s="505"/>
      <c r="N30" s="505"/>
      <c r="O30" s="505"/>
    </row>
    <row r="31" spans="1:15" ht="90" x14ac:dyDescent="0.25">
      <c r="A31" s="327"/>
      <c r="B31" s="328">
        <v>18</v>
      </c>
      <c r="C31" s="324"/>
      <c r="D31" s="366" t="s">
        <v>4281</v>
      </c>
      <c r="E31" s="112" t="s">
        <v>31</v>
      </c>
      <c r="F31" s="763">
        <f>IF(E31="yes",3,IF(E31="Partial",2,IF(E31="No",1,IF(E31="N/A","",IF(E31="","")))))</f>
        <v>1</v>
      </c>
      <c r="G31" s="89" t="s">
        <v>5217</v>
      </c>
      <c r="H31" s="325" t="s">
        <v>4371</v>
      </c>
      <c r="I31" s="366" t="s">
        <v>4372</v>
      </c>
      <c r="J31" s="326"/>
      <c r="K31" s="308">
        <f t="shared" si="2"/>
        <v>0</v>
      </c>
      <c r="L31" s="400"/>
      <c r="M31" s="505"/>
      <c r="N31" s="505"/>
      <c r="O31" s="505"/>
    </row>
    <row r="32" spans="1:15" ht="30" x14ac:dyDescent="0.25">
      <c r="A32" s="327"/>
      <c r="B32" s="481">
        <v>19</v>
      </c>
      <c r="C32" s="487"/>
      <c r="D32" s="483" t="s">
        <v>4282</v>
      </c>
      <c r="E32" s="484" t="s">
        <v>29</v>
      </c>
      <c r="F32" s="765">
        <f>IF(E32="yes",3,IF(E32="Partial",2,IF(E32="No",1,IF(E32="N/A","",IF(E32="","")))))</f>
        <v>3</v>
      </c>
      <c r="G32" s="485"/>
      <c r="H32" s="488" t="s">
        <v>4374</v>
      </c>
      <c r="I32" s="488"/>
      <c r="J32" s="326"/>
      <c r="K32" s="308">
        <f t="shared" si="2"/>
        <v>0</v>
      </c>
      <c r="L32" s="400"/>
      <c r="M32" s="505"/>
      <c r="N32" s="505"/>
      <c r="O32" s="505"/>
    </row>
    <row r="33" spans="1:15" x14ac:dyDescent="0.25">
      <c r="A33" s="327"/>
      <c r="B33" s="465" t="s">
        <v>4347</v>
      </c>
      <c r="C33" s="466"/>
      <c r="D33" s="466"/>
      <c r="E33" s="512"/>
      <c r="F33" s="533"/>
      <c r="G33" s="512"/>
      <c r="H33" s="466"/>
      <c r="I33" s="467"/>
      <c r="J33" s="326"/>
      <c r="K33" s="308"/>
      <c r="L33" s="400"/>
      <c r="M33" s="505"/>
      <c r="N33" s="505"/>
      <c r="O33" s="505"/>
    </row>
    <row r="34" spans="1:15" ht="60" x14ac:dyDescent="0.25">
      <c r="A34" s="327"/>
      <c r="B34" s="476">
        <v>20</v>
      </c>
      <c r="C34" s="486"/>
      <c r="D34" s="478" t="s">
        <v>4283</v>
      </c>
      <c r="E34" s="479" t="s">
        <v>30</v>
      </c>
      <c r="F34" s="764">
        <f t="shared" ref="F34:F46" si="4">IF(E34="yes",3,IF(E34="Partial",2,IF(E34="No",1,IF(E34="N/A","",IF(E34="","")))))</f>
        <v>2</v>
      </c>
      <c r="G34" s="480" t="s">
        <v>5218</v>
      </c>
      <c r="H34" s="489" t="s">
        <v>4376</v>
      </c>
      <c r="I34" s="490" t="s">
        <v>4375</v>
      </c>
      <c r="J34" s="326"/>
      <c r="K34" s="308">
        <f t="shared" ref="K34:K56" si="5">IF(E34="",1,0)</f>
        <v>0</v>
      </c>
      <c r="L34" s="400"/>
      <c r="M34" s="505"/>
      <c r="N34" s="505"/>
      <c r="O34" s="505"/>
    </row>
    <row r="35" spans="1:15" ht="45" x14ac:dyDescent="0.25">
      <c r="A35" s="327"/>
      <c r="B35" s="328">
        <v>21</v>
      </c>
      <c r="C35" s="324"/>
      <c r="D35" s="366" t="s">
        <v>4284</v>
      </c>
      <c r="E35" s="112" t="s">
        <v>29</v>
      </c>
      <c r="F35" s="763">
        <f t="shared" si="4"/>
        <v>3</v>
      </c>
      <c r="G35" s="89"/>
      <c r="H35" s="325" t="s">
        <v>4378</v>
      </c>
      <c r="I35" s="333" t="s">
        <v>4377</v>
      </c>
      <c r="J35" s="326"/>
      <c r="K35" s="308">
        <f t="shared" si="5"/>
        <v>0</v>
      </c>
      <c r="L35" s="400"/>
      <c r="M35" s="505"/>
      <c r="N35" s="505"/>
      <c r="O35" s="505"/>
    </row>
    <row r="36" spans="1:15" ht="45" x14ac:dyDescent="0.25">
      <c r="A36" s="327"/>
      <c r="B36" s="328">
        <v>22</v>
      </c>
      <c r="C36" s="324"/>
      <c r="D36" s="366" t="s">
        <v>4285</v>
      </c>
      <c r="E36" s="112" t="s">
        <v>29</v>
      </c>
      <c r="F36" s="763">
        <f t="shared" si="4"/>
        <v>3</v>
      </c>
      <c r="G36" s="89" t="s">
        <v>5219</v>
      </c>
      <c r="H36" s="325" t="s">
        <v>4379</v>
      </c>
      <c r="I36" s="333" t="s">
        <v>4380</v>
      </c>
      <c r="J36" s="326"/>
      <c r="K36" s="308">
        <f t="shared" si="5"/>
        <v>0</v>
      </c>
      <c r="L36" s="400"/>
      <c r="M36" s="505"/>
      <c r="N36" s="505"/>
      <c r="O36" s="505"/>
    </row>
    <row r="37" spans="1:15" ht="60" x14ac:dyDescent="0.25">
      <c r="A37" s="327"/>
      <c r="B37" s="328">
        <v>23</v>
      </c>
      <c r="C37" s="334"/>
      <c r="D37" s="366" t="s">
        <v>4286</v>
      </c>
      <c r="E37" s="112" t="s">
        <v>29</v>
      </c>
      <c r="F37" s="763">
        <f t="shared" si="4"/>
        <v>3</v>
      </c>
      <c r="G37" s="89" t="s">
        <v>5220</v>
      </c>
      <c r="H37" s="325" t="s">
        <v>4382</v>
      </c>
      <c r="I37" s="325" t="s">
        <v>4381</v>
      </c>
      <c r="J37" s="326"/>
      <c r="K37" s="308">
        <f t="shared" si="5"/>
        <v>0</v>
      </c>
      <c r="L37" s="400"/>
      <c r="M37" s="505"/>
      <c r="N37" s="505"/>
      <c r="O37" s="505"/>
    </row>
    <row r="38" spans="1:15" ht="60" x14ac:dyDescent="0.25">
      <c r="A38" s="327"/>
      <c r="B38" s="328">
        <v>24</v>
      </c>
      <c r="C38" s="334"/>
      <c r="D38" s="366" t="s">
        <v>4287</v>
      </c>
      <c r="E38" s="112" t="s">
        <v>29</v>
      </c>
      <c r="F38" s="763">
        <f t="shared" si="4"/>
        <v>3</v>
      </c>
      <c r="G38" s="89"/>
      <c r="H38" s="325" t="s">
        <v>4383</v>
      </c>
      <c r="I38" s="325" t="s">
        <v>4384</v>
      </c>
      <c r="J38" s="326"/>
      <c r="K38" s="308">
        <f t="shared" si="5"/>
        <v>0</v>
      </c>
      <c r="L38" s="400"/>
      <c r="M38" s="505"/>
      <c r="N38" s="505"/>
      <c r="O38" s="505"/>
    </row>
    <row r="39" spans="1:15" ht="60" x14ac:dyDescent="0.25">
      <c r="A39" s="327"/>
      <c r="B39" s="328">
        <v>25</v>
      </c>
      <c r="C39" s="334"/>
      <c r="D39" s="366" t="s">
        <v>4288</v>
      </c>
      <c r="E39" s="112" t="s">
        <v>29</v>
      </c>
      <c r="F39" s="763">
        <f t="shared" si="4"/>
        <v>3</v>
      </c>
      <c r="G39" s="89"/>
      <c r="H39" s="325" t="s">
        <v>4386</v>
      </c>
      <c r="I39" s="325" t="s">
        <v>4385</v>
      </c>
      <c r="J39" s="326"/>
      <c r="K39" s="308">
        <f t="shared" si="5"/>
        <v>0</v>
      </c>
      <c r="L39" s="400"/>
      <c r="M39" s="505"/>
      <c r="N39" s="505"/>
      <c r="O39" s="505"/>
    </row>
    <row r="40" spans="1:15" ht="45" x14ac:dyDescent="0.25">
      <c r="A40" s="327"/>
      <c r="B40" s="328">
        <v>26</v>
      </c>
      <c r="C40" s="324"/>
      <c r="D40" s="366" t="s">
        <v>4360</v>
      </c>
      <c r="E40" s="112" t="s">
        <v>29</v>
      </c>
      <c r="F40" s="763">
        <f t="shared" si="4"/>
        <v>3</v>
      </c>
      <c r="G40" s="89"/>
      <c r="H40" s="325" t="s">
        <v>4388</v>
      </c>
      <c r="I40" s="325" t="s">
        <v>4387</v>
      </c>
      <c r="J40" s="326"/>
      <c r="K40" s="308">
        <f t="shared" si="5"/>
        <v>0</v>
      </c>
      <c r="L40" s="400"/>
      <c r="M40" s="505"/>
      <c r="N40" s="505"/>
      <c r="O40" s="505"/>
    </row>
    <row r="41" spans="1:15" ht="45" x14ac:dyDescent="0.25">
      <c r="A41" s="327"/>
      <c r="B41" s="328">
        <v>27</v>
      </c>
      <c r="C41" s="324"/>
      <c r="D41" s="366" t="s">
        <v>4359</v>
      </c>
      <c r="E41" s="112" t="s">
        <v>29</v>
      </c>
      <c r="F41" s="763">
        <f t="shared" si="4"/>
        <v>3</v>
      </c>
      <c r="G41" s="89"/>
      <c r="H41" s="20" t="s">
        <v>4390</v>
      </c>
      <c r="I41" s="20" t="s">
        <v>4389</v>
      </c>
      <c r="J41" s="326"/>
      <c r="K41" s="308">
        <f t="shared" si="5"/>
        <v>0</v>
      </c>
      <c r="L41" s="400"/>
      <c r="M41" s="505"/>
      <c r="N41" s="505"/>
      <c r="O41" s="505"/>
    </row>
    <row r="42" spans="1:15" ht="45" x14ac:dyDescent="0.25">
      <c r="A42" s="327"/>
      <c r="B42" s="328">
        <v>28</v>
      </c>
      <c r="C42" s="324"/>
      <c r="D42" s="366" t="s">
        <v>4358</v>
      </c>
      <c r="E42" s="112" t="s">
        <v>31</v>
      </c>
      <c r="F42" s="763">
        <f t="shared" si="4"/>
        <v>1</v>
      </c>
      <c r="G42" s="89" t="s">
        <v>5221</v>
      </c>
      <c r="H42" s="325" t="s">
        <v>4392</v>
      </c>
      <c r="I42" s="325" t="s">
        <v>4391</v>
      </c>
      <c r="J42" s="326"/>
      <c r="K42" s="308">
        <f t="shared" si="5"/>
        <v>0</v>
      </c>
      <c r="L42" s="400"/>
      <c r="M42" s="505"/>
      <c r="N42" s="505"/>
      <c r="O42" s="505"/>
    </row>
    <row r="43" spans="1:15" ht="45" x14ac:dyDescent="0.25">
      <c r="A43" s="327"/>
      <c r="B43" s="328">
        <v>29</v>
      </c>
      <c r="C43" s="324" t="s">
        <v>2649</v>
      </c>
      <c r="D43" s="366" t="s">
        <v>4357</v>
      </c>
      <c r="E43" s="112" t="s">
        <v>29</v>
      </c>
      <c r="F43" s="763">
        <f t="shared" si="4"/>
        <v>3</v>
      </c>
      <c r="G43" s="89"/>
      <c r="H43" s="20" t="s">
        <v>4394</v>
      </c>
      <c r="I43" s="20" t="s">
        <v>4393</v>
      </c>
      <c r="J43" s="326"/>
      <c r="K43" s="308">
        <f t="shared" si="5"/>
        <v>0</v>
      </c>
      <c r="L43" s="400"/>
      <c r="M43" s="505"/>
      <c r="N43" s="505"/>
      <c r="O43" s="505"/>
    </row>
    <row r="44" spans="1:15" ht="105" x14ac:dyDescent="0.25">
      <c r="A44" s="327"/>
      <c r="B44" s="328">
        <v>30</v>
      </c>
      <c r="C44" s="324"/>
      <c r="D44" s="366" t="s">
        <v>4356</v>
      </c>
      <c r="E44" s="112" t="s">
        <v>29</v>
      </c>
      <c r="F44" s="763">
        <f t="shared" si="4"/>
        <v>3</v>
      </c>
      <c r="G44" s="89"/>
      <c r="H44" s="20" t="s">
        <v>4396</v>
      </c>
      <c r="I44" s="366" t="s">
        <v>4395</v>
      </c>
      <c r="J44" s="326"/>
      <c r="K44" s="308">
        <f t="shared" si="5"/>
        <v>0</v>
      </c>
      <c r="L44" s="400"/>
      <c r="M44" s="505"/>
      <c r="N44" s="505"/>
      <c r="O44" s="505"/>
    </row>
    <row r="45" spans="1:15" ht="75" x14ac:dyDescent="0.25">
      <c r="A45" s="327"/>
      <c r="B45" s="328">
        <v>31</v>
      </c>
      <c r="C45" s="324"/>
      <c r="D45" s="366" t="s">
        <v>4355</v>
      </c>
      <c r="E45" s="112" t="s">
        <v>29</v>
      </c>
      <c r="F45" s="763">
        <f t="shared" si="4"/>
        <v>3</v>
      </c>
      <c r="G45" s="89"/>
      <c r="H45" s="20" t="s">
        <v>4424</v>
      </c>
      <c r="I45" s="366" t="s">
        <v>4397</v>
      </c>
      <c r="J45" s="326"/>
      <c r="K45" s="308">
        <f t="shared" si="5"/>
        <v>0</v>
      </c>
      <c r="L45" s="400"/>
      <c r="M45" s="505"/>
      <c r="N45" s="505"/>
      <c r="O45" s="505"/>
    </row>
    <row r="46" spans="1:15" ht="90" x14ac:dyDescent="0.25">
      <c r="A46" s="327"/>
      <c r="B46" s="328">
        <v>32</v>
      </c>
      <c r="C46" s="324"/>
      <c r="D46" s="366" t="s">
        <v>4289</v>
      </c>
      <c r="E46" s="112" t="s">
        <v>29</v>
      </c>
      <c r="F46" s="763">
        <f t="shared" si="4"/>
        <v>3</v>
      </c>
      <c r="G46" s="89"/>
      <c r="H46" s="21" t="s">
        <v>4425</v>
      </c>
      <c r="I46" s="366" t="s">
        <v>4398</v>
      </c>
      <c r="J46" s="326"/>
      <c r="K46" s="308">
        <f t="shared" si="5"/>
        <v>0</v>
      </c>
      <c r="L46" s="400"/>
      <c r="M46" s="505"/>
      <c r="N46" s="505"/>
      <c r="O46" s="505"/>
    </row>
    <row r="47" spans="1:15" ht="75" x14ac:dyDescent="0.25">
      <c r="A47" s="327"/>
      <c r="B47" s="328">
        <v>33</v>
      </c>
      <c r="C47" s="324"/>
      <c r="D47" s="366" t="s">
        <v>4290</v>
      </c>
      <c r="E47" s="112" t="s">
        <v>29</v>
      </c>
      <c r="F47" s="763">
        <f t="shared" ref="F47:F69" si="6">IF(E47="yes",3,IF(E47="Partial",2,IF(E47="No",1,IF(E47="N/A","",IF(E47="","")))))</f>
        <v>3</v>
      </c>
      <c r="G47" s="89" t="s">
        <v>5222</v>
      </c>
      <c r="H47" s="20" t="s">
        <v>4400</v>
      </c>
      <c r="I47" s="366" t="s">
        <v>4399</v>
      </c>
      <c r="J47" s="326"/>
      <c r="K47" s="308">
        <f t="shared" si="5"/>
        <v>0</v>
      </c>
      <c r="L47" s="400"/>
      <c r="M47" s="505"/>
      <c r="N47" s="505"/>
      <c r="O47" s="505"/>
    </row>
    <row r="48" spans="1:15" ht="60" x14ac:dyDescent="0.25">
      <c r="A48" s="327"/>
      <c r="B48" s="328">
        <v>34</v>
      </c>
      <c r="C48" s="324"/>
      <c r="D48" s="366" t="s">
        <v>4426</v>
      </c>
      <c r="E48" s="112" t="s">
        <v>29</v>
      </c>
      <c r="F48" s="763">
        <f t="shared" si="6"/>
        <v>3</v>
      </c>
      <c r="G48" s="89"/>
      <c r="H48" s="20" t="s">
        <v>4402</v>
      </c>
      <c r="I48" s="366" t="s">
        <v>4401</v>
      </c>
      <c r="J48" s="326"/>
      <c r="K48" s="308">
        <f t="shared" si="5"/>
        <v>0</v>
      </c>
      <c r="L48" s="400"/>
      <c r="M48" s="505"/>
      <c r="N48" s="505"/>
      <c r="O48" s="505"/>
    </row>
    <row r="49" spans="1:15" ht="75" x14ac:dyDescent="0.25">
      <c r="A49" s="327"/>
      <c r="B49" s="328">
        <v>35</v>
      </c>
      <c r="C49" s="324"/>
      <c r="D49" s="366" t="s">
        <v>4291</v>
      </c>
      <c r="E49" s="112" t="s">
        <v>29</v>
      </c>
      <c r="F49" s="763">
        <f t="shared" si="6"/>
        <v>3</v>
      </c>
      <c r="G49" s="89"/>
      <c r="H49" s="20" t="s">
        <v>4404</v>
      </c>
      <c r="I49" s="366" t="s">
        <v>4403</v>
      </c>
      <c r="J49" s="326"/>
      <c r="K49" s="308">
        <f t="shared" si="5"/>
        <v>0</v>
      </c>
      <c r="L49" s="400"/>
      <c r="M49" s="505"/>
      <c r="N49" s="505"/>
      <c r="O49" s="505"/>
    </row>
    <row r="50" spans="1:15" ht="30" x14ac:dyDescent="0.25">
      <c r="A50" s="327"/>
      <c r="B50" s="328">
        <v>36</v>
      </c>
      <c r="C50" s="324"/>
      <c r="D50" s="366" t="s">
        <v>4361</v>
      </c>
      <c r="E50" s="112" t="s">
        <v>29</v>
      </c>
      <c r="F50" s="763">
        <f t="shared" si="6"/>
        <v>3</v>
      </c>
      <c r="G50" s="89"/>
      <c r="H50" s="20" t="s">
        <v>4406</v>
      </c>
      <c r="I50" s="366" t="s">
        <v>4405</v>
      </c>
      <c r="J50" s="326"/>
      <c r="K50" s="308">
        <f t="shared" si="5"/>
        <v>0</v>
      </c>
      <c r="L50" s="400"/>
      <c r="M50" s="505"/>
      <c r="N50" s="505"/>
      <c r="O50" s="505"/>
    </row>
    <row r="51" spans="1:15" ht="60" x14ac:dyDescent="0.25">
      <c r="A51" s="327"/>
      <c r="B51" s="328">
        <v>37</v>
      </c>
      <c r="C51" s="324"/>
      <c r="D51" s="366" t="s">
        <v>4354</v>
      </c>
      <c r="E51" s="112" t="s">
        <v>29</v>
      </c>
      <c r="F51" s="763">
        <f t="shared" si="6"/>
        <v>3</v>
      </c>
      <c r="G51" s="89"/>
      <c r="H51" s="366" t="s">
        <v>4408</v>
      </c>
      <c r="I51" s="366" t="s">
        <v>4407</v>
      </c>
      <c r="J51" s="326"/>
      <c r="K51" s="308">
        <f t="shared" si="5"/>
        <v>0</v>
      </c>
      <c r="L51" s="400"/>
      <c r="M51" s="505"/>
      <c r="N51" s="505"/>
      <c r="O51" s="505"/>
    </row>
    <row r="52" spans="1:15" ht="75" x14ac:dyDescent="0.25">
      <c r="A52" s="327"/>
      <c r="B52" s="328">
        <v>38</v>
      </c>
      <c r="C52" s="324"/>
      <c r="D52" s="366" t="s">
        <v>4292</v>
      </c>
      <c r="E52" s="112" t="s">
        <v>29</v>
      </c>
      <c r="F52" s="763">
        <f t="shared" si="6"/>
        <v>3</v>
      </c>
      <c r="G52" s="89"/>
      <c r="H52" s="20" t="s">
        <v>4410</v>
      </c>
      <c r="I52" s="366" t="s">
        <v>4409</v>
      </c>
      <c r="J52" s="326"/>
      <c r="K52" s="308">
        <f t="shared" si="5"/>
        <v>0</v>
      </c>
      <c r="L52" s="400"/>
      <c r="M52" s="505"/>
      <c r="N52" s="505"/>
      <c r="O52" s="505"/>
    </row>
    <row r="53" spans="1:15" ht="75" x14ac:dyDescent="0.25">
      <c r="A53" s="327"/>
      <c r="B53" s="328">
        <v>39</v>
      </c>
      <c r="C53" s="324"/>
      <c r="D53" s="366" t="s">
        <v>4353</v>
      </c>
      <c r="E53" s="112" t="s">
        <v>29</v>
      </c>
      <c r="F53" s="763">
        <f t="shared" si="6"/>
        <v>3</v>
      </c>
      <c r="G53" s="89"/>
      <c r="H53" s="20" t="s">
        <v>4412</v>
      </c>
      <c r="I53" s="366" t="s">
        <v>4411</v>
      </c>
      <c r="J53" s="326"/>
      <c r="K53" s="308">
        <f t="shared" si="5"/>
        <v>0</v>
      </c>
      <c r="L53" s="400"/>
      <c r="M53" s="505"/>
      <c r="N53" s="505"/>
      <c r="O53" s="505"/>
    </row>
    <row r="54" spans="1:15" ht="135" x14ac:dyDescent="0.25">
      <c r="A54" s="327"/>
      <c r="B54" s="328">
        <v>40</v>
      </c>
      <c r="C54" s="324"/>
      <c r="D54" s="366" t="s">
        <v>4352</v>
      </c>
      <c r="E54" s="112" t="s">
        <v>29</v>
      </c>
      <c r="F54" s="763">
        <f t="shared" si="6"/>
        <v>3</v>
      </c>
      <c r="G54" s="89"/>
      <c r="H54" s="20" t="s">
        <v>4412</v>
      </c>
      <c r="I54" s="366" t="s">
        <v>4413</v>
      </c>
      <c r="J54" s="326"/>
      <c r="K54" s="308">
        <f t="shared" si="5"/>
        <v>0</v>
      </c>
      <c r="L54" s="400"/>
      <c r="M54" s="505"/>
      <c r="N54" s="505"/>
      <c r="O54" s="505"/>
    </row>
    <row r="55" spans="1:15" ht="75" x14ac:dyDescent="0.25">
      <c r="A55" s="327"/>
      <c r="B55" s="328">
        <v>41</v>
      </c>
      <c r="C55" s="324"/>
      <c r="D55" s="366" t="s">
        <v>4293</v>
      </c>
      <c r="E55" s="112" t="s">
        <v>29</v>
      </c>
      <c r="F55" s="763">
        <f t="shared" si="6"/>
        <v>3</v>
      </c>
      <c r="G55" s="89"/>
      <c r="H55" s="20" t="s">
        <v>4414</v>
      </c>
      <c r="I55" s="366" t="s">
        <v>4415</v>
      </c>
      <c r="J55" s="326"/>
      <c r="K55" s="308">
        <f t="shared" si="5"/>
        <v>0</v>
      </c>
      <c r="L55" s="400"/>
      <c r="M55" s="505"/>
      <c r="N55" s="505"/>
      <c r="O55" s="505"/>
    </row>
    <row r="56" spans="1:15" ht="60" x14ac:dyDescent="0.25">
      <c r="A56" s="327"/>
      <c r="B56" s="481">
        <v>42</v>
      </c>
      <c r="C56" s="487"/>
      <c r="D56" s="483" t="s">
        <v>4294</v>
      </c>
      <c r="E56" s="484" t="s">
        <v>29</v>
      </c>
      <c r="F56" s="765">
        <f t="shared" si="6"/>
        <v>3</v>
      </c>
      <c r="G56" s="485"/>
      <c r="H56" s="491" t="s">
        <v>4427</v>
      </c>
      <c r="I56" s="483" t="s">
        <v>4416</v>
      </c>
      <c r="J56" s="326"/>
      <c r="K56" s="308">
        <f t="shared" si="5"/>
        <v>0</v>
      </c>
      <c r="L56" s="400"/>
      <c r="M56" s="505"/>
      <c r="N56" s="505"/>
      <c r="O56" s="505"/>
    </row>
    <row r="57" spans="1:15" x14ac:dyDescent="0.25">
      <c r="A57" s="327"/>
      <c r="B57" s="465" t="s">
        <v>4348</v>
      </c>
      <c r="C57" s="466"/>
      <c r="D57" s="466"/>
      <c r="E57" s="512"/>
      <c r="F57" s="533"/>
      <c r="G57" s="512"/>
      <c r="H57" s="466"/>
      <c r="I57" s="467"/>
      <c r="J57" s="326"/>
      <c r="K57" s="308"/>
      <c r="L57" s="400"/>
      <c r="M57" s="505"/>
      <c r="N57" s="505"/>
      <c r="O57" s="505"/>
    </row>
    <row r="58" spans="1:15" ht="45" x14ac:dyDescent="0.25">
      <c r="A58" s="327"/>
      <c r="B58" s="476">
        <v>43</v>
      </c>
      <c r="C58" s="486"/>
      <c r="D58" s="478" t="s">
        <v>4295</v>
      </c>
      <c r="E58" s="479" t="s">
        <v>29</v>
      </c>
      <c r="F58" s="764">
        <f t="shared" si="6"/>
        <v>3</v>
      </c>
      <c r="G58" s="480"/>
      <c r="H58" s="492" t="s">
        <v>4418</v>
      </c>
      <c r="I58" s="478" t="s">
        <v>4417</v>
      </c>
      <c r="J58" s="326"/>
      <c r="K58" s="308">
        <f t="shared" ref="K58:K64" si="7">IF(E58="",1,0)</f>
        <v>0</v>
      </c>
      <c r="L58" s="400"/>
      <c r="M58" s="505"/>
      <c r="N58" s="505"/>
      <c r="O58" s="505"/>
    </row>
    <row r="59" spans="1:15" ht="105" x14ac:dyDescent="0.25">
      <c r="A59" s="327"/>
      <c r="B59" s="328">
        <v>44</v>
      </c>
      <c r="C59" s="324"/>
      <c r="D59" s="366" t="s">
        <v>4419</v>
      </c>
      <c r="E59" s="112" t="s">
        <v>29</v>
      </c>
      <c r="F59" s="763">
        <f t="shared" si="6"/>
        <v>3</v>
      </c>
      <c r="G59" s="89"/>
      <c r="H59" s="20" t="s">
        <v>4435</v>
      </c>
      <c r="I59" s="366" t="s">
        <v>4428</v>
      </c>
      <c r="J59" s="326"/>
      <c r="K59" s="308">
        <f t="shared" si="7"/>
        <v>0</v>
      </c>
      <c r="L59" s="400"/>
      <c r="M59" s="505"/>
      <c r="N59" s="505"/>
      <c r="O59" s="505"/>
    </row>
    <row r="60" spans="1:15" ht="60" x14ac:dyDescent="0.25">
      <c r="A60" s="327"/>
      <c r="B60" s="328">
        <v>45</v>
      </c>
      <c r="C60" s="324"/>
      <c r="D60" s="366" t="s">
        <v>4296</v>
      </c>
      <c r="E60" s="112" t="s">
        <v>31</v>
      </c>
      <c r="F60" s="763">
        <f t="shared" si="6"/>
        <v>1</v>
      </c>
      <c r="G60" s="89" t="s">
        <v>5223</v>
      </c>
      <c r="H60" s="20" t="s">
        <v>4430</v>
      </c>
      <c r="I60" s="366" t="s">
        <v>4429</v>
      </c>
      <c r="J60" s="326"/>
      <c r="K60" s="308">
        <f t="shared" si="7"/>
        <v>0</v>
      </c>
      <c r="L60" s="400"/>
      <c r="M60" s="505"/>
      <c r="N60" s="505"/>
      <c r="O60" s="505"/>
    </row>
    <row r="61" spans="1:15" ht="60" x14ac:dyDescent="0.25">
      <c r="A61" s="327"/>
      <c r="B61" s="328">
        <v>46</v>
      </c>
      <c r="C61" s="324"/>
      <c r="D61" s="366" t="s">
        <v>4297</v>
      </c>
      <c r="E61" s="112" t="s">
        <v>29</v>
      </c>
      <c r="F61" s="763">
        <f t="shared" si="6"/>
        <v>3</v>
      </c>
      <c r="G61" s="89"/>
      <c r="H61" s="20" t="s">
        <v>4432</v>
      </c>
      <c r="I61" s="366" t="s">
        <v>4431</v>
      </c>
      <c r="J61" s="326"/>
      <c r="K61" s="308">
        <f t="shared" si="7"/>
        <v>0</v>
      </c>
      <c r="L61" s="400"/>
      <c r="M61" s="505"/>
      <c r="N61" s="505"/>
      <c r="O61" s="505"/>
    </row>
    <row r="62" spans="1:15" ht="66.75" customHeight="1" x14ac:dyDescent="0.25">
      <c r="A62" s="327"/>
      <c r="B62" s="328">
        <v>47</v>
      </c>
      <c r="C62" s="324"/>
      <c r="D62" s="366" t="s">
        <v>4298</v>
      </c>
      <c r="E62" s="112" t="s">
        <v>29</v>
      </c>
      <c r="F62" s="763">
        <f t="shared" si="6"/>
        <v>3</v>
      </c>
      <c r="G62" s="89"/>
      <c r="H62" s="20" t="s">
        <v>4434</v>
      </c>
      <c r="I62" s="366" t="s">
        <v>4433</v>
      </c>
      <c r="J62" s="326"/>
      <c r="K62" s="308">
        <f t="shared" si="7"/>
        <v>0</v>
      </c>
      <c r="L62" s="400"/>
      <c r="M62" s="505"/>
      <c r="N62" s="505"/>
      <c r="O62" s="505"/>
    </row>
    <row r="63" spans="1:15" ht="60" x14ac:dyDescent="0.25">
      <c r="A63" s="327"/>
      <c r="B63" s="328">
        <v>48</v>
      </c>
      <c r="C63" s="324"/>
      <c r="D63" s="366" t="s">
        <v>4299</v>
      </c>
      <c r="E63" s="112" t="s">
        <v>29</v>
      </c>
      <c r="F63" s="763">
        <f t="shared" si="6"/>
        <v>3</v>
      </c>
      <c r="G63" s="89"/>
      <c r="H63" s="20" t="s">
        <v>4437</v>
      </c>
      <c r="I63" s="366" t="s">
        <v>4436</v>
      </c>
      <c r="J63" s="326"/>
      <c r="K63" s="308">
        <f t="shared" si="7"/>
        <v>0</v>
      </c>
      <c r="L63" s="497"/>
      <c r="M63" s="505"/>
      <c r="N63" s="505"/>
      <c r="O63" s="505"/>
    </row>
    <row r="64" spans="1:15" ht="60" x14ac:dyDescent="0.25">
      <c r="A64" s="327"/>
      <c r="B64" s="481">
        <v>49</v>
      </c>
      <c r="C64" s="487"/>
      <c r="D64" s="483" t="s">
        <v>4300</v>
      </c>
      <c r="E64" s="484" t="s">
        <v>29</v>
      </c>
      <c r="F64" s="765">
        <f t="shared" si="6"/>
        <v>3</v>
      </c>
      <c r="G64" s="485"/>
      <c r="H64" s="491" t="s">
        <v>4439</v>
      </c>
      <c r="I64" s="483" t="s">
        <v>4438</v>
      </c>
      <c r="J64" s="326"/>
      <c r="K64" s="308">
        <f t="shared" si="7"/>
        <v>0</v>
      </c>
      <c r="L64" s="400"/>
      <c r="M64" s="505"/>
      <c r="N64" s="505"/>
      <c r="O64" s="505"/>
    </row>
    <row r="65" spans="1:15" x14ac:dyDescent="0.25">
      <c r="A65" s="327"/>
      <c r="B65" s="465" t="s">
        <v>4350</v>
      </c>
      <c r="C65" s="466"/>
      <c r="D65" s="466"/>
      <c r="E65" s="512"/>
      <c r="F65" s="533"/>
      <c r="G65" s="512"/>
      <c r="H65" s="466"/>
      <c r="I65" s="467"/>
      <c r="J65" s="326"/>
      <c r="K65" s="308"/>
      <c r="L65" s="400"/>
      <c r="M65" s="505"/>
      <c r="N65" s="505"/>
      <c r="O65" s="505"/>
    </row>
    <row r="66" spans="1:15" ht="60" x14ac:dyDescent="0.25">
      <c r="A66" s="327"/>
      <c r="B66" s="476">
        <v>50</v>
      </c>
      <c r="C66" s="486"/>
      <c r="D66" s="478" t="s">
        <v>4301</v>
      </c>
      <c r="E66" s="479" t="s">
        <v>29</v>
      </c>
      <c r="F66" s="764">
        <f t="shared" si="6"/>
        <v>3</v>
      </c>
      <c r="G66" s="480"/>
      <c r="H66" s="492" t="s">
        <v>4441</v>
      </c>
      <c r="I66" s="478" t="s">
        <v>4440</v>
      </c>
      <c r="J66" s="326"/>
      <c r="K66" s="308">
        <f t="shared" ref="K66:K76" si="8">IF(E66="",1,0)</f>
        <v>0</v>
      </c>
      <c r="L66" s="400"/>
      <c r="M66" s="505"/>
      <c r="N66" s="505"/>
      <c r="O66" s="505"/>
    </row>
    <row r="67" spans="1:15" ht="30" x14ac:dyDescent="0.25">
      <c r="A67" s="327"/>
      <c r="B67" s="328">
        <v>51</v>
      </c>
      <c r="C67" s="324"/>
      <c r="D67" s="366" t="s">
        <v>4302</v>
      </c>
      <c r="E67" s="112" t="s">
        <v>29</v>
      </c>
      <c r="F67" s="763">
        <f t="shared" si="6"/>
        <v>3</v>
      </c>
      <c r="G67" s="89"/>
      <c r="H67" s="20" t="s">
        <v>4443</v>
      </c>
      <c r="I67" s="366" t="s">
        <v>4442</v>
      </c>
      <c r="J67" s="326"/>
      <c r="K67" s="308">
        <f t="shared" si="8"/>
        <v>0</v>
      </c>
      <c r="L67" s="400"/>
      <c r="M67" s="505"/>
      <c r="N67" s="505"/>
      <c r="O67" s="505"/>
    </row>
    <row r="68" spans="1:15" ht="60" x14ac:dyDescent="0.25">
      <c r="A68" s="327"/>
      <c r="B68" s="328">
        <v>52</v>
      </c>
      <c r="C68" s="324"/>
      <c r="D68" s="366" t="s">
        <v>4303</v>
      </c>
      <c r="E68" s="112" t="s">
        <v>29</v>
      </c>
      <c r="F68" s="763">
        <f t="shared" si="6"/>
        <v>3</v>
      </c>
      <c r="G68" s="89"/>
      <c r="H68" s="20" t="s">
        <v>4445</v>
      </c>
      <c r="I68" s="366" t="s">
        <v>4444</v>
      </c>
      <c r="J68" s="326"/>
      <c r="K68" s="308">
        <f t="shared" si="8"/>
        <v>0</v>
      </c>
      <c r="L68" s="400"/>
      <c r="M68" s="505"/>
      <c r="N68" s="505"/>
      <c r="O68" s="505"/>
    </row>
    <row r="69" spans="1:15" ht="90" x14ac:dyDescent="0.25">
      <c r="A69" s="327"/>
      <c r="B69" s="328">
        <v>53</v>
      </c>
      <c r="C69" s="324"/>
      <c r="D69" s="366" t="s">
        <v>4304</v>
      </c>
      <c r="E69" s="112" t="s">
        <v>29</v>
      </c>
      <c r="F69" s="763">
        <f t="shared" si="6"/>
        <v>3</v>
      </c>
      <c r="G69" s="89"/>
      <c r="H69" s="366" t="s">
        <v>4447</v>
      </c>
      <c r="I69" s="366" t="s">
        <v>4446</v>
      </c>
      <c r="J69" s="326"/>
      <c r="K69" s="308">
        <f t="shared" si="8"/>
        <v>0</v>
      </c>
      <c r="L69" s="400"/>
      <c r="M69" s="505"/>
      <c r="N69" s="505"/>
      <c r="O69" s="505"/>
    </row>
    <row r="70" spans="1:15" ht="45" x14ac:dyDescent="0.25">
      <c r="A70" s="327"/>
      <c r="B70" s="328">
        <v>54</v>
      </c>
      <c r="C70" s="324"/>
      <c r="D70" s="366" t="s">
        <v>4305</v>
      </c>
      <c r="E70" s="112" t="s">
        <v>29</v>
      </c>
      <c r="F70" s="763">
        <f t="shared" ref="F70:F98" si="9">IF(E70="yes",3,IF(E70="Partial",2,IF(E70="No",1,IF(E70="N/A","",IF(E70="","")))))</f>
        <v>3</v>
      </c>
      <c r="G70" s="89"/>
      <c r="H70" s="294" t="s">
        <v>4449</v>
      </c>
      <c r="I70" s="366" t="s">
        <v>4448</v>
      </c>
      <c r="J70" s="326"/>
      <c r="K70" s="308">
        <f t="shared" si="8"/>
        <v>0</v>
      </c>
      <c r="L70" s="400"/>
      <c r="M70" s="505"/>
      <c r="N70" s="505"/>
      <c r="O70" s="505"/>
    </row>
    <row r="71" spans="1:15" ht="60" x14ac:dyDescent="0.25">
      <c r="A71" s="327"/>
      <c r="B71" s="328">
        <v>55</v>
      </c>
      <c r="C71" s="324"/>
      <c r="D71" s="366" t="s">
        <v>4306</v>
      </c>
      <c r="E71" s="112" t="s">
        <v>29</v>
      </c>
      <c r="F71" s="763">
        <f t="shared" si="9"/>
        <v>3</v>
      </c>
      <c r="G71" s="89"/>
      <c r="H71" s="294" t="s">
        <v>4451</v>
      </c>
      <c r="I71" s="366" t="s">
        <v>4450</v>
      </c>
      <c r="J71" s="326"/>
      <c r="K71" s="308">
        <f t="shared" si="8"/>
        <v>0</v>
      </c>
      <c r="L71" s="400"/>
      <c r="M71" s="505"/>
      <c r="N71" s="505"/>
      <c r="O71" s="505"/>
    </row>
    <row r="72" spans="1:15" ht="90" x14ac:dyDescent="0.25">
      <c r="A72" s="327"/>
      <c r="B72" s="328">
        <v>56</v>
      </c>
      <c r="C72" s="324"/>
      <c r="D72" s="366" t="s">
        <v>4307</v>
      </c>
      <c r="E72" s="112" t="s">
        <v>29</v>
      </c>
      <c r="F72" s="763">
        <f t="shared" si="9"/>
        <v>3</v>
      </c>
      <c r="G72" s="89"/>
      <c r="H72" s="294" t="s">
        <v>4453</v>
      </c>
      <c r="I72" s="366" t="s">
        <v>4452</v>
      </c>
      <c r="J72" s="326"/>
      <c r="K72" s="308">
        <f t="shared" si="8"/>
        <v>0</v>
      </c>
      <c r="L72" s="400"/>
      <c r="M72" s="505"/>
      <c r="N72" s="505"/>
      <c r="O72" s="505"/>
    </row>
    <row r="73" spans="1:15" ht="60" x14ac:dyDescent="0.25">
      <c r="A73" s="327"/>
      <c r="B73" s="328">
        <v>57</v>
      </c>
      <c r="C73" s="324"/>
      <c r="D73" s="366" t="s">
        <v>4308</v>
      </c>
      <c r="E73" s="112" t="s">
        <v>29</v>
      </c>
      <c r="F73" s="763">
        <f t="shared" si="9"/>
        <v>3</v>
      </c>
      <c r="G73" s="89"/>
      <c r="H73" s="294" t="s">
        <v>4455</v>
      </c>
      <c r="I73" s="366" t="s">
        <v>4454</v>
      </c>
      <c r="J73" s="326"/>
      <c r="K73" s="308">
        <f t="shared" si="8"/>
        <v>0</v>
      </c>
      <c r="L73" s="400"/>
      <c r="M73" s="505"/>
      <c r="N73" s="505"/>
      <c r="O73" s="505"/>
    </row>
    <row r="74" spans="1:15" ht="75" x14ac:dyDescent="0.25">
      <c r="A74" s="327"/>
      <c r="B74" s="328">
        <v>58</v>
      </c>
      <c r="C74" s="324"/>
      <c r="D74" s="366" t="s">
        <v>4420</v>
      </c>
      <c r="E74" s="112" t="s">
        <v>29</v>
      </c>
      <c r="F74" s="763">
        <f t="shared" si="9"/>
        <v>3</v>
      </c>
      <c r="G74" s="89"/>
      <c r="H74" s="294" t="s">
        <v>4457</v>
      </c>
      <c r="I74" s="366" t="s">
        <v>4456</v>
      </c>
      <c r="J74" s="326"/>
      <c r="K74" s="308">
        <f t="shared" si="8"/>
        <v>0</v>
      </c>
      <c r="L74" s="400"/>
      <c r="M74" s="505"/>
      <c r="N74" s="505"/>
      <c r="O74" s="505"/>
    </row>
    <row r="75" spans="1:15" ht="75" x14ac:dyDescent="0.25">
      <c r="A75" s="327"/>
      <c r="B75" s="328">
        <v>59</v>
      </c>
      <c r="C75" s="324"/>
      <c r="D75" s="366" t="s">
        <v>4309</v>
      </c>
      <c r="E75" s="112" t="s">
        <v>29</v>
      </c>
      <c r="F75" s="763">
        <f t="shared" si="9"/>
        <v>3</v>
      </c>
      <c r="G75" s="89"/>
      <c r="H75" s="294" t="s">
        <v>4459</v>
      </c>
      <c r="I75" s="366" t="s">
        <v>4458</v>
      </c>
      <c r="J75" s="326"/>
      <c r="K75" s="308">
        <f t="shared" si="8"/>
        <v>0</v>
      </c>
      <c r="L75" s="400"/>
      <c r="M75" s="505"/>
      <c r="N75" s="505"/>
      <c r="O75" s="505"/>
    </row>
    <row r="76" spans="1:15" ht="90" x14ac:dyDescent="0.25">
      <c r="A76" s="327"/>
      <c r="B76" s="481">
        <v>60</v>
      </c>
      <c r="C76" s="487"/>
      <c r="D76" s="483" t="s">
        <v>4421</v>
      </c>
      <c r="E76" s="484" t="s">
        <v>29</v>
      </c>
      <c r="F76" s="765">
        <f t="shared" si="9"/>
        <v>3</v>
      </c>
      <c r="G76" s="485"/>
      <c r="H76" s="331" t="s">
        <v>4461</v>
      </c>
      <c r="I76" s="483" t="s">
        <v>4460</v>
      </c>
      <c r="J76" s="326"/>
      <c r="K76" s="308">
        <f t="shared" si="8"/>
        <v>0</v>
      </c>
      <c r="L76" s="400"/>
      <c r="M76" s="505"/>
      <c r="N76" s="505"/>
      <c r="O76" s="505"/>
    </row>
    <row r="77" spans="1:15" x14ac:dyDescent="0.25">
      <c r="A77" s="327"/>
      <c r="B77" s="465" t="s">
        <v>4349</v>
      </c>
      <c r="C77" s="466"/>
      <c r="D77" s="466"/>
      <c r="E77" s="512"/>
      <c r="F77" s="533"/>
      <c r="G77" s="512"/>
      <c r="H77" s="466"/>
      <c r="I77" s="467"/>
      <c r="J77" s="326"/>
      <c r="K77" s="308"/>
      <c r="L77" s="400"/>
      <c r="M77" s="505"/>
      <c r="N77" s="505"/>
      <c r="O77" s="505"/>
    </row>
    <row r="78" spans="1:15" ht="30" x14ac:dyDescent="0.25">
      <c r="A78" s="327"/>
      <c r="B78" s="476">
        <v>61</v>
      </c>
      <c r="C78" s="486"/>
      <c r="D78" s="478" t="s">
        <v>4310</v>
      </c>
      <c r="E78" s="479" t="s">
        <v>29</v>
      </c>
      <c r="F78" s="764">
        <f t="shared" si="9"/>
        <v>3</v>
      </c>
      <c r="G78" s="480"/>
      <c r="H78" s="493" t="s">
        <v>4463</v>
      </c>
      <c r="I78" s="478" t="s">
        <v>4462</v>
      </c>
      <c r="J78" s="326"/>
      <c r="K78" s="308">
        <f t="shared" ref="K78:K98" si="10">IF(E78="",1,0)</f>
        <v>0</v>
      </c>
      <c r="L78" s="400"/>
      <c r="M78" s="505"/>
      <c r="N78" s="505"/>
      <c r="O78" s="505"/>
    </row>
    <row r="79" spans="1:15" ht="45" x14ac:dyDescent="0.25">
      <c r="A79" s="327"/>
      <c r="B79" s="328">
        <v>62</v>
      </c>
      <c r="C79" s="324"/>
      <c r="D79" s="366" t="s">
        <v>4311</v>
      </c>
      <c r="E79" s="112" t="s">
        <v>29</v>
      </c>
      <c r="F79" s="763">
        <f t="shared" si="9"/>
        <v>3</v>
      </c>
      <c r="G79" s="89"/>
      <c r="H79" s="294" t="s">
        <v>4465</v>
      </c>
      <c r="I79" s="366" t="s">
        <v>4464</v>
      </c>
      <c r="J79" s="326"/>
      <c r="K79" s="308">
        <f t="shared" si="10"/>
        <v>0</v>
      </c>
      <c r="L79" s="400"/>
      <c r="M79" s="505"/>
      <c r="N79" s="505"/>
      <c r="O79" s="505"/>
    </row>
    <row r="80" spans="1:15" ht="75" x14ac:dyDescent="0.25">
      <c r="A80" s="327"/>
      <c r="B80" s="328">
        <v>63</v>
      </c>
      <c r="C80" s="324"/>
      <c r="D80" s="366" t="s">
        <v>4312</v>
      </c>
      <c r="E80" s="112" t="s">
        <v>29</v>
      </c>
      <c r="F80" s="763">
        <f t="shared" si="9"/>
        <v>3</v>
      </c>
      <c r="G80" s="89"/>
      <c r="H80" s="294" t="s">
        <v>4467</v>
      </c>
      <c r="I80" s="366" t="s">
        <v>4466</v>
      </c>
      <c r="J80" s="326"/>
      <c r="K80" s="308">
        <f t="shared" si="10"/>
        <v>0</v>
      </c>
      <c r="L80" s="400"/>
      <c r="M80" s="505"/>
      <c r="N80" s="505"/>
      <c r="O80" s="505"/>
    </row>
    <row r="81" spans="1:15" ht="75" x14ac:dyDescent="0.25">
      <c r="A81" s="327"/>
      <c r="B81" s="328">
        <v>64</v>
      </c>
      <c r="C81" s="324"/>
      <c r="D81" s="366" t="s">
        <v>4313</v>
      </c>
      <c r="E81" s="112" t="s">
        <v>29</v>
      </c>
      <c r="F81" s="763">
        <f t="shared" si="9"/>
        <v>3</v>
      </c>
      <c r="G81" s="89"/>
      <c r="H81" s="294" t="s">
        <v>4469</v>
      </c>
      <c r="I81" s="366" t="s">
        <v>4468</v>
      </c>
      <c r="J81" s="326"/>
      <c r="K81" s="308">
        <f t="shared" si="10"/>
        <v>0</v>
      </c>
      <c r="L81" s="400"/>
      <c r="M81" s="505"/>
      <c r="N81" s="505"/>
      <c r="O81" s="505"/>
    </row>
    <row r="82" spans="1:15" ht="45" x14ac:dyDescent="0.25">
      <c r="A82" s="327"/>
      <c r="B82" s="328">
        <v>65</v>
      </c>
      <c r="C82" s="324"/>
      <c r="D82" s="366" t="s">
        <v>4314</v>
      </c>
      <c r="E82" s="112" t="s">
        <v>29</v>
      </c>
      <c r="F82" s="763">
        <f t="shared" si="9"/>
        <v>3</v>
      </c>
      <c r="G82" s="89"/>
      <c r="H82" s="294" t="s">
        <v>4470</v>
      </c>
      <c r="I82" s="366" t="s">
        <v>4471</v>
      </c>
      <c r="J82" s="326"/>
      <c r="K82" s="308">
        <f t="shared" si="10"/>
        <v>0</v>
      </c>
      <c r="L82" s="400"/>
      <c r="M82" s="505"/>
      <c r="N82" s="505"/>
      <c r="O82" s="505"/>
    </row>
    <row r="83" spans="1:15" ht="45" x14ac:dyDescent="0.25">
      <c r="A83" s="327"/>
      <c r="B83" s="328">
        <v>66</v>
      </c>
      <c r="C83" s="324"/>
      <c r="D83" s="366" t="s">
        <v>4315</v>
      </c>
      <c r="E83" s="112" t="s">
        <v>29</v>
      </c>
      <c r="F83" s="763">
        <f t="shared" si="9"/>
        <v>3</v>
      </c>
      <c r="G83" s="89"/>
      <c r="H83" s="294" t="s">
        <v>4470</v>
      </c>
      <c r="I83" s="366" t="s">
        <v>4478</v>
      </c>
      <c r="J83" s="326"/>
      <c r="K83" s="308">
        <f t="shared" si="10"/>
        <v>0</v>
      </c>
      <c r="L83" s="400"/>
      <c r="M83" s="505"/>
      <c r="N83" s="505"/>
      <c r="O83" s="505"/>
    </row>
    <row r="84" spans="1:15" ht="45" x14ac:dyDescent="0.25">
      <c r="A84" s="327"/>
      <c r="B84" s="328">
        <v>67</v>
      </c>
      <c r="C84" s="324"/>
      <c r="D84" s="367" t="s">
        <v>4316</v>
      </c>
      <c r="E84" s="112" t="s">
        <v>29</v>
      </c>
      <c r="F84" s="763">
        <f t="shared" si="9"/>
        <v>3</v>
      </c>
      <c r="G84" s="89"/>
      <c r="H84" s="294" t="s">
        <v>4479</v>
      </c>
      <c r="I84" s="367" t="s">
        <v>4480</v>
      </c>
      <c r="J84" s="326"/>
      <c r="K84" s="308">
        <f t="shared" si="10"/>
        <v>0</v>
      </c>
      <c r="L84" s="400"/>
      <c r="M84" s="505"/>
      <c r="N84" s="505"/>
      <c r="O84" s="505"/>
    </row>
    <row r="85" spans="1:15" ht="90" x14ac:dyDescent="0.25">
      <c r="A85" s="327"/>
      <c r="B85" s="328">
        <v>68</v>
      </c>
      <c r="C85" s="324"/>
      <c r="D85" s="366" t="s">
        <v>4317</v>
      </c>
      <c r="E85" s="112" t="s">
        <v>29</v>
      </c>
      <c r="F85" s="763">
        <f t="shared" si="9"/>
        <v>3</v>
      </c>
      <c r="G85" s="89"/>
      <c r="H85" s="294" t="s">
        <v>4434</v>
      </c>
      <c r="I85" s="366" t="s">
        <v>4481</v>
      </c>
      <c r="J85" s="326"/>
      <c r="K85" s="308">
        <f t="shared" si="10"/>
        <v>0</v>
      </c>
      <c r="L85" s="400"/>
      <c r="M85" s="505"/>
      <c r="N85" s="505"/>
      <c r="O85" s="505"/>
    </row>
    <row r="86" spans="1:15" ht="45" x14ac:dyDescent="0.25">
      <c r="A86" s="327"/>
      <c r="B86" s="328">
        <v>69</v>
      </c>
      <c r="C86" s="324"/>
      <c r="D86" s="366" t="s">
        <v>4318</v>
      </c>
      <c r="E86" s="112" t="s">
        <v>29</v>
      </c>
      <c r="F86" s="763">
        <f t="shared" si="9"/>
        <v>3</v>
      </c>
      <c r="G86" s="89"/>
      <c r="H86" s="294" t="s">
        <v>4483</v>
      </c>
      <c r="I86" s="366" t="s">
        <v>4482</v>
      </c>
      <c r="J86" s="326"/>
      <c r="K86" s="308">
        <f t="shared" si="10"/>
        <v>0</v>
      </c>
      <c r="L86" s="400"/>
      <c r="M86" s="505"/>
      <c r="N86" s="505"/>
      <c r="O86" s="505"/>
    </row>
    <row r="87" spans="1:15" ht="45" x14ac:dyDescent="0.25">
      <c r="A87" s="327"/>
      <c r="B87" s="328">
        <v>70</v>
      </c>
      <c r="C87" s="324"/>
      <c r="D87" s="366" t="s">
        <v>4319</v>
      </c>
      <c r="E87" s="112" t="s">
        <v>29</v>
      </c>
      <c r="F87" s="763">
        <f t="shared" si="9"/>
        <v>3</v>
      </c>
      <c r="G87" s="89"/>
      <c r="H87" s="294" t="s">
        <v>4485</v>
      </c>
      <c r="I87" s="366" t="s">
        <v>4484</v>
      </c>
      <c r="J87" s="326"/>
      <c r="K87" s="308">
        <f t="shared" si="10"/>
        <v>0</v>
      </c>
      <c r="L87" s="400"/>
      <c r="M87" s="505"/>
      <c r="N87" s="505"/>
      <c r="O87" s="505"/>
    </row>
    <row r="88" spans="1:15" ht="75" x14ac:dyDescent="0.25">
      <c r="A88" s="327"/>
      <c r="B88" s="328">
        <v>71</v>
      </c>
      <c r="C88" s="324" t="s">
        <v>4501</v>
      </c>
      <c r="D88" s="366" t="s">
        <v>4320</v>
      </c>
      <c r="E88" s="112" t="s">
        <v>29</v>
      </c>
      <c r="F88" s="763">
        <f t="shared" si="9"/>
        <v>3</v>
      </c>
      <c r="G88" s="89"/>
      <c r="H88" s="294" t="s">
        <v>4487</v>
      </c>
      <c r="I88" s="366" t="s">
        <v>4486</v>
      </c>
      <c r="J88" s="326"/>
      <c r="K88" s="308">
        <f t="shared" si="10"/>
        <v>0</v>
      </c>
      <c r="L88" s="400"/>
      <c r="M88" s="505"/>
      <c r="N88" s="505"/>
      <c r="O88" s="505"/>
    </row>
    <row r="89" spans="1:15" ht="90" x14ac:dyDescent="0.25">
      <c r="A89" s="327"/>
      <c r="B89" s="328">
        <v>72</v>
      </c>
      <c r="C89" s="324" t="s">
        <v>4501</v>
      </c>
      <c r="D89" s="367" t="s">
        <v>4321</v>
      </c>
      <c r="E89" s="112" t="s">
        <v>29</v>
      </c>
      <c r="F89" s="763">
        <f t="shared" si="9"/>
        <v>3</v>
      </c>
      <c r="G89" s="89"/>
      <c r="H89" s="294" t="s">
        <v>4489</v>
      </c>
      <c r="I89" s="366" t="s">
        <v>4488</v>
      </c>
      <c r="J89" s="326"/>
      <c r="K89" s="308">
        <f t="shared" si="10"/>
        <v>0</v>
      </c>
      <c r="L89" s="400"/>
      <c r="M89" s="505"/>
      <c r="N89" s="505"/>
      <c r="O89" s="505"/>
    </row>
    <row r="90" spans="1:15" ht="90" x14ac:dyDescent="0.25">
      <c r="A90" s="327"/>
      <c r="B90" s="328">
        <v>73</v>
      </c>
      <c r="C90" s="324" t="s">
        <v>4501</v>
      </c>
      <c r="D90" s="367" t="s">
        <v>4322</v>
      </c>
      <c r="E90" s="112" t="s">
        <v>29</v>
      </c>
      <c r="F90" s="763">
        <f t="shared" si="9"/>
        <v>3</v>
      </c>
      <c r="G90" s="89"/>
      <c r="H90" s="294" t="s">
        <v>4489</v>
      </c>
      <c r="I90" s="366" t="s">
        <v>4488</v>
      </c>
      <c r="J90" s="326"/>
      <c r="K90" s="308">
        <f t="shared" si="10"/>
        <v>0</v>
      </c>
      <c r="L90" s="400"/>
      <c r="M90" s="505"/>
      <c r="N90" s="505"/>
      <c r="O90" s="505"/>
    </row>
    <row r="91" spans="1:15" ht="45" x14ac:dyDescent="0.25">
      <c r="A91" s="327"/>
      <c r="B91" s="328">
        <v>74</v>
      </c>
      <c r="C91" s="324" t="s">
        <v>4501</v>
      </c>
      <c r="D91" s="366" t="s">
        <v>4323</v>
      </c>
      <c r="E91" s="112" t="s">
        <v>29</v>
      </c>
      <c r="F91" s="763">
        <f t="shared" si="9"/>
        <v>3</v>
      </c>
      <c r="G91" s="89"/>
      <c r="H91" s="294" t="s">
        <v>4491</v>
      </c>
      <c r="I91" s="366" t="s">
        <v>4490</v>
      </c>
      <c r="J91" s="326"/>
      <c r="K91" s="308">
        <f t="shared" si="10"/>
        <v>0</v>
      </c>
      <c r="L91" s="400"/>
      <c r="M91" s="505"/>
      <c r="N91" s="505"/>
      <c r="O91" s="505"/>
    </row>
    <row r="92" spans="1:15" ht="45" x14ac:dyDescent="0.25">
      <c r="A92" s="327"/>
      <c r="B92" s="328">
        <v>75</v>
      </c>
      <c r="C92" s="324" t="s">
        <v>4501</v>
      </c>
      <c r="D92" s="366" t="s">
        <v>4324</v>
      </c>
      <c r="E92" s="112" t="s">
        <v>29</v>
      </c>
      <c r="F92" s="763">
        <f t="shared" si="9"/>
        <v>3</v>
      </c>
      <c r="G92" s="89"/>
      <c r="H92" s="294" t="s">
        <v>4493</v>
      </c>
      <c r="I92" s="366" t="s">
        <v>4492</v>
      </c>
      <c r="J92" s="326"/>
      <c r="K92" s="308">
        <f t="shared" si="10"/>
        <v>0</v>
      </c>
      <c r="L92" s="400"/>
      <c r="M92" s="505"/>
      <c r="N92" s="505"/>
      <c r="O92" s="505"/>
    </row>
    <row r="93" spans="1:15" ht="105" x14ac:dyDescent="0.25">
      <c r="A93" s="327"/>
      <c r="B93" s="328">
        <v>76</v>
      </c>
      <c r="C93" s="324" t="s">
        <v>4501</v>
      </c>
      <c r="D93" s="366" t="s">
        <v>4351</v>
      </c>
      <c r="E93" s="112" t="s">
        <v>29</v>
      </c>
      <c r="F93" s="763">
        <f t="shared" si="9"/>
        <v>3</v>
      </c>
      <c r="G93" s="89"/>
      <c r="H93" s="294" t="s">
        <v>4491</v>
      </c>
      <c r="I93" s="366" t="s">
        <v>4494</v>
      </c>
      <c r="J93" s="326"/>
      <c r="K93" s="308">
        <f t="shared" si="10"/>
        <v>0</v>
      </c>
      <c r="L93" s="400"/>
      <c r="M93" s="505"/>
      <c r="N93" s="505"/>
      <c r="O93" s="505"/>
    </row>
    <row r="94" spans="1:15" ht="90" x14ac:dyDescent="0.25">
      <c r="A94" s="327"/>
      <c r="B94" s="328">
        <v>77</v>
      </c>
      <c r="C94" s="324" t="s">
        <v>4501</v>
      </c>
      <c r="D94" s="366" t="s">
        <v>4325</v>
      </c>
      <c r="E94" s="112" t="s">
        <v>29</v>
      </c>
      <c r="F94" s="763">
        <f t="shared" si="9"/>
        <v>3</v>
      </c>
      <c r="G94" s="89"/>
      <c r="H94" s="294" t="s">
        <v>4491</v>
      </c>
      <c r="I94" s="366" t="s">
        <v>4495</v>
      </c>
      <c r="J94" s="326"/>
      <c r="K94" s="308">
        <f t="shared" si="10"/>
        <v>0</v>
      </c>
      <c r="L94" s="400"/>
      <c r="M94" s="505"/>
      <c r="N94" s="505"/>
      <c r="O94" s="505"/>
    </row>
    <row r="95" spans="1:15" ht="60" x14ac:dyDescent="0.25">
      <c r="A95" s="327"/>
      <c r="B95" s="328">
        <v>78</v>
      </c>
      <c r="C95" s="324"/>
      <c r="D95" s="366" t="s">
        <v>4326</v>
      </c>
      <c r="E95" s="112" t="s">
        <v>29</v>
      </c>
      <c r="F95" s="763">
        <f t="shared" si="9"/>
        <v>3</v>
      </c>
      <c r="G95" s="89"/>
      <c r="H95" s="21" t="s">
        <v>4497</v>
      </c>
      <c r="I95" s="366" t="s">
        <v>4496</v>
      </c>
      <c r="J95" s="326"/>
      <c r="K95" s="308">
        <f t="shared" si="10"/>
        <v>0</v>
      </c>
      <c r="L95" s="400"/>
      <c r="M95" s="505"/>
      <c r="N95" s="505"/>
      <c r="O95" s="505"/>
    </row>
    <row r="96" spans="1:15" ht="60" x14ac:dyDescent="0.25">
      <c r="A96" s="327"/>
      <c r="B96" s="328">
        <v>79</v>
      </c>
      <c r="C96" s="324"/>
      <c r="D96" s="366" t="s">
        <v>4422</v>
      </c>
      <c r="E96" s="112" t="s">
        <v>29</v>
      </c>
      <c r="F96" s="763">
        <f t="shared" si="9"/>
        <v>3</v>
      </c>
      <c r="G96" s="89"/>
      <c r="H96" s="21" t="s">
        <v>4499</v>
      </c>
      <c r="I96" s="366" t="s">
        <v>4498</v>
      </c>
      <c r="J96" s="330"/>
      <c r="K96" s="308">
        <f t="shared" si="10"/>
        <v>0</v>
      </c>
      <c r="L96" s="400"/>
      <c r="M96" s="505"/>
      <c r="N96" s="505"/>
      <c r="O96" s="505"/>
    </row>
    <row r="97" spans="1:15" ht="75" x14ac:dyDescent="0.25">
      <c r="A97" s="327"/>
      <c r="B97" s="328">
        <v>80</v>
      </c>
      <c r="C97" s="324" t="s">
        <v>4501</v>
      </c>
      <c r="D97" s="366" t="s">
        <v>4327</v>
      </c>
      <c r="E97" s="112" t="s">
        <v>29</v>
      </c>
      <c r="F97" s="763">
        <f t="shared" ref="F97" si="11">IF(E97="yes",3,IF(E97="Partial",2,IF(E97="No",1,IF(E97="N/A","",IF(E97="","")))))</f>
        <v>3</v>
      </c>
      <c r="G97" s="89"/>
      <c r="H97" s="21"/>
      <c r="I97" s="366" t="s">
        <v>4500</v>
      </c>
      <c r="J97" s="330"/>
      <c r="K97" s="308">
        <f t="shared" si="10"/>
        <v>0</v>
      </c>
      <c r="L97" s="400"/>
      <c r="M97" s="505"/>
      <c r="N97" s="505"/>
      <c r="O97" s="505"/>
    </row>
    <row r="98" spans="1:15" ht="90" x14ac:dyDescent="0.25">
      <c r="A98" s="327"/>
      <c r="B98" s="328">
        <v>81</v>
      </c>
      <c r="C98" s="324"/>
      <c r="D98" s="366" t="s">
        <v>5126</v>
      </c>
      <c r="E98" s="112" t="s">
        <v>29</v>
      </c>
      <c r="F98" s="763">
        <f t="shared" si="9"/>
        <v>3</v>
      </c>
      <c r="G98" s="89"/>
      <c r="H98" s="21"/>
      <c r="I98" s="366" t="s">
        <v>5115</v>
      </c>
      <c r="J98" s="326"/>
      <c r="K98" s="308">
        <f t="shared" si="10"/>
        <v>0</v>
      </c>
      <c r="L98" s="400"/>
      <c r="M98" s="505"/>
      <c r="N98" s="505"/>
      <c r="O98" s="505"/>
    </row>
    <row r="99" spans="1:15" x14ac:dyDescent="0.25">
      <c r="A99" s="90"/>
      <c r="B99" s="881"/>
      <c r="C99" s="881"/>
      <c r="D99" s="881"/>
      <c r="E99" s="881"/>
      <c r="F99" s="881"/>
      <c r="G99" s="881"/>
      <c r="H99" s="881"/>
      <c r="I99" s="881"/>
      <c r="J99" s="93"/>
      <c r="K99" s="308"/>
      <c r="L99" s="400"/>
    </row>
    <row r="100" spans="1:15" x14ac:dyDescent="0.25">
      <c r="A100" s="90"/>
      <c r="B100" s="881"/>
      <c r="C100" s="881"/>
      <c r="D100" s="881"/>
      <c r="E100" s="881"/>
      <c r="F100" s="881"/>
      <c r="G100" s="881"/>
      <c r="H100" s="881"/>
      <c r="I100" s="881"/>
      <c r="J100" s="93"/>
      <c r="K100" s="308"/>
      <c r="L100" s="400"/>
    </row>
    <row r="101" spans="1:15" x14ac:dyDescent="0.25">
      <c r="A101" s="90"/>
      <c r="B101" s="881"/>
      <c r="C101" s="881"/>
      <c r="D101" s="881"/>
      <c r="E101" s="881"/>
      <c r="F101" s="881"/>
      <c r="G101" s="881"/>
      <c r="H101" s="881"/>
      <c r="I101" s="881"/>
      <c r="J101" s="93"/>
      <c r="K101" s="308"/>
      <c r="L101" s="400"/>
    </row>
    <row r="102" spans="1:15" x14ac:dyDescent="0.25">
      <c r="A102" s="90"/>
      <c r="B102" s="368"/>
      <c r="C102" s="368"/>
      <c r="D102" s="368"/>
      <c r="E102" s="368"/>
      <c r="F102" s="368"/>
      <c r="G102" s="368"/>
      <c r="H102" s="368"/>
      <c r="I102" s="368"/>
      <c r="J102" s="93"/>
      <c r="K102" s="308"/>
      <c r="L102" s="400"/>
    </row>
    <row r="103" spans="1:15" ht="15.75" thickBot="1" x14ac:dyDescent="0.3">
      <c r="A103" s="234"/>
      <c r="B103" s="236"/>
      <c r="C103" s="236"/>
      <c r="D103" s="236"/>
      <c r="E103" s="236"/>
      <c r="F103" s="236"/>
      <c r="G103" s="236"/>
      <c r="H103" s="236"/>
      <c r="I103" s="236"/>
      <c r="J103" s="237"/>
      <c r="K103" s="308">
        <f>SUM(K13:K102)</f>
        <v>0</v>
      </c>
      <c r="L103" s="400"/>
    </row>
    <row r="104" spans="1:15" x14ac:dyDescent="0.25">
      <c r="L104" s="400"/>
    </row>
    <row r="105" spans="1:15" x14ac:dyDescent="0.25">
      <c r="L105" s="400"/>
    </row>
    <row r="106" spans="1:15" x14ac:dyDescent="0.25">
      <c r="L106" s="400"/>
    </row>
    <row r="107" spans="1:15" x14ac:dyDescent="0.25">
      <c r="L107" s="400"/>
    </row>
    <row r="108" spans="1:15" x14ac:dyDescent="0.25">
      <c r="L108" s="400"/>
    </row>
    <row r="109" spans="1:15" x14ac:dyDescent="0.25">
      <c r="L109" s="400"/>
    </row>
    <row r="110" spans="1:15" x14ac:dyDescent="0.25">
      <c r="L110" s="400"/>
    </row>
    <row r="111" spans="1:15" x14ac:dyDescent="0.25">
      <c r="L111" s="400"/>
    </row>
    <row r="112" spans="1:15" x14ac:dyDescent="0.25">
      <c r="L112" s="400"/>
    </row>
    <row r="113" spans="12:12" x14ac:dyDescent="0.25">
      <c r="L113" s="400"/>
    </row>
    <row r="114" spans="12:12" x14ac:dyDescent="0.25">
      <c r="L114" s="400"/>
    </row>
    <row r="115" spans="12:12" x14ac:dyDescent="0.25">
      <c r="L115" s="400"/>
    </row>
    <row r="116" spans="12:12" x14ac:dyDescent="0.25">
      <c r="L116" s="400"/>
    </row>
    <row r="117" spans="12:12" x14ac:dyDescent="0.25">
      <c r="L117" s="400"/>
    </row>
    <row r="118" spans="12:12" x14ac:dyDescent="0.25">
      <c r="L118" s="400"/>
    </row>
    <row r="119" spans="12:12" x14ac:dyDescent="0.25">
      <c r="L119" s="400"/>
    </row>
    <row r="120" spans="12:12" x14ac:dyDescent="0.25">
      <c r="L120" s="400"/>
    </row>
    <row r="121" spans="12:12" x14ac:dyDescent="0.25">
      <c r="L121" s="400"/>
    </row>
    <row r="122" spans="12:12" x14ac:dyDescent="0.25">
      <c r="L122" s="400"/>
    </row>
    <row r="123" spans="12:12" x14ac:dyDescent="0.25">
      <c r="L123" s="400"/>
    </row>
    <row r="124" spans="12:12" x14ac:dyDescent="0.25">
      <c r="L124" s="400"/>
    </row>
    <row r="125" spans="12:12" x14ac:dyDescent="0.25">
      <c r="L125" s="400"/>
    </row>
    <row r="126" spans="12:12" x14ac:dyDescent="0.25">
      <c r="L126" s="400"/>
    </row>
    <row r="127" spans="12:12" x14ac:dyDescent="0.25">
      <c r="L127" s="400"/>
    </row>
    <row r="128" spans="12:12" x14ac:dyDescent="0.25">
      <c r="L128" s="400"/>
    </row>
    <row r="129" spans="2:12" x14ac:dyDescent="0.25">
      <c r="L129" s="400"/>
    </row>
    <row r="130" spans="2:12" x14ac:dyDescent="0.25">
      <c r="L130" s="400"/>
    </row>
    <row r="131" spans="2:12" x14ac:dyDescent="0.25">
      <c r="L131" s="400"/>
    </row>
    <row r="132" spans="2:12" x14ac:dyDescent="0.25">
      <c r="L132" s="400"/>
    </row>
    <row r="133" spans="2:12" x14ac:dyDescent="0.25">
      <c r="L133" s="400"/>
    </row>
    <row r="134" spans="2:12" x14ac:dyDescent="0.25">
      <c r="L134" s="400"/>
    </row>
    <row r="135" spans="2:12" x14ac:dyDescent="0.25">
      <c r="L135" s="400"/>
    </row>
    <row r="136" spans="2:12" x14ac:dyDescent="0.25">
      <c r="L136" s="400"/>
    </row>
    <row r="137" spans="2:12" x14ac:dyDescent="0.25">
      <c r="L137" s="400"/>
    </row>
    <row r="138" spans="2:12" x14ac:dyDescent="0.25">
      <c r="L138" s="400"/>
    </row>
    <row r="139" spans="2:12" x14ac:dyDescent="0.25">
      <c r="L139" s="400"/>
    </row>
    <row r="140" spans="2:12" x14ac:dyDescent="0.25">
      <c r="L140" s="400"/>
    </row>
    <row r="141" spans="2:12" x14ac:dyDescent="0.25">
      <c r="L141" s="400"/>
    </row>
    <row r="142" spans="2:12" x14ac:dyDescent="0.25">
      <c r="L142" s="400"/>
    </row>
    <row r="143" spans="2:12" hidden="1" x14ac:dyDescent="0.25">
      <c r="L143" s="400"/>
    </row>
    <row r="144" spans="2:12" hidden="1" x14ac:dyDescent="0.25">
      <c r="B144" s="880" t="s">
        <v>1505</v>
      </c>
      <c r="C144" s="880"/>
      <c r="D144" s="289">
        <f>SUM($F$13:$F$121)</f>
        <v>231</v>
      </c>
      <c r="E144" s="114"/>
      <c r="L144" s="400"/>
    </row>
    <row r="145" spans="2:12" hidden="1" x14ac:dyDescent="0.25">
      <c r="B145" s="116"/>
      <c r="C145" s="364"/>
      <c r="D145" s="114"/>
      <c r="E145" s="114"/>
      <c r="L145" s="400"/>
    </row>
    <row r="146" spans="2:12" hidden="1" x14ac:dyDescent="0.25">
      <c r="B146" s="880" t="s">
        <v>1504</v>
      </c>
      <c r="C146" s="880"/>
      <c r="D146" s="73">
        <f>IF(ISERROR(E156/D156),"",E156/D156)</f>
        <v>2.8875000000000002</v>
      </c>
      <c r="E146" s="114"/>
      <c r="L146" s="400"/>
    </row>
    <row r="147" spans="2:12" hidden="1" x14ac:dyDescent="0.25">
      <c r="B147" s="364"/>
      <c r="C147" s="364"/>
      <c r="D147" s="114"/>
      <c r="E147" s="114"/>
      <c r="L147" s="400"/>
    </row>
    <row r="148" spans="2:12" hidden="1" x14ac:dyDescent="0.25">
      <c r="B148" s="882" t="s">
        <v>1502</v>
      </c>
      <c r="C148" s="882"/>
      <c r="D148" s="73">
        <f>COUNTA($D$12:$D$121)</f>
        <v>81</v>
      </c>
      <c r="E148" s="114"/>
      <c r="L148" s="400"/>
    </row>
    <row r="149" spans="2:12" hidden="1" x14ac:dyDescent="0.25">
      <c r="B149" s="883" t="s">
        <v>1507</v>
      </c>
      <c r="C149" s="883"/>
      <c r="D149" s="195">
        <f>K103</f>
        <v>0</v>
      </c>
      <c r="E149" s="69"/>
      <c r="L149" s="400"/>
    </row>
    <row r="150" spans="2:12" hidden="1" x14ac:dyDescent="0.25">
      <c r="B150" s="69"/>
      <c r="C150" s="69"/>
      <c r="D150" s="69"/>
      <c r="E150" s="69"/>
      <c r="L150" s="400"/>
    </row>
    <row r="151" spans="2:12" hidden="1" x14ac:dyDescent="0.25">
      <c r="B151" s="880" t="s">
        <v>1506</v>
      </c>
      <c r="C151" s="880"/>
      <c r="D151" s="880"/>
      <c r="E151" s="117" t="s">
        <v>1503</v>
      </c>
      <c r="L151" s="400"/>
    </row>
    <row r="152" spans="2:12" hidden="1" x14ac:dyDescent="0.25">
      <c r="B152" s="880" t="s">
        <v>29</v>
      </c>
      <c r="C152" s="880"/>
      <c r="D152" s="196">
        <f>COUNTIF($E$13:$E$121,"Yes")</f>
        <v>74</v>
      </c>
      <c r="E152" s="196">
        <f>D152*3</f>
        <v>222</v>
      </c>
      <c r="L152" s="400"/>
    </row>
    <row r="153" spans="2:12" hidden="1" x14ac:dyDescent="0.25">
      <c r="B153" s="880" t="s">
        <v>30</v>
      </c>
      <c r="C153" s="880"/>
      <c r="D153" s="197">
        <f>COUNTIF($E$13:$E$121,"Partial")</f>
        <v>3</v>
      </c>
      <c r="E153" s="197">
        <f>D153*2</f>
        <v>6</v>
      </c>
      <c r="L153" s="400"/>
    </row>
    <row r="154" spans="2:12" hidden="1" x14ac:dyDescent="0.25">
      <c r="B154" s="880" t="s">
        <v>31</v>
      </c>
      <c r="C154" s="880"/>
      <c r="D154" s="197">
        <f>COUNTIF($E$13:$E$121,"No")</f>
        <v>3</v>
      </c>
      <c r="E154" s="197">
        <f>D154*1</f>
        <v>3</v>
      </c>
      <c r="L154" s="400"/>
    </row>
    <row r="155" spans="2:12" hidden="1" x14ac:dyDescent="0.25">
      <c r="C155" s="69"/>
      <c r="D155" s="198"/>
      <c r="E155" s="199">
        <f>D155*0</f>
        <v>0</v>
      </c>
      <c r="L155" s="400"/>
    </row>
    <row r="156" spans="2:12" ht="15.75" hidden="1" thickBot="1" x14ac:dyDescent="0.3">
      <c r="B156" s="69"/>
      <c r="C156" s="69"/>
      <c r="D156" s="350">
        <f>SUM(D152:D155)</f>
        <v>80</v>
      </c>
      <c r="E156" s="121">
        <f>SUM(E152:E155)</f>
        <v>231</v>
      </c>
      <c r="L156" s="400"/>
    </row>
    <row r="157" spans="2:12" ht="15.75" hidden="1" thickTop="1" x14ac:dyDescent="0.25">
      <c r="B157" s="118" t="s">
        <v>4</v>
      </c>
      <c r="C157" s="249"/>
      <c r="D157" s="114">
        <f>COUNTIF($E$13:$E$121,"N/A")</f>
        <v>1</v>
      </c>
      <c r="E157" s="249"/>
      <c r="L157" s="400"/>
    </row>
    <row r="158" spans="2:12" ht="15.75" hidden="1" thickBot="1" x14ac:dyDescent="0.3">
      <c r="B158" s="249"/>
      <c r="C158" s="249"/>
      <c r="D158" s="355">
        <f>SUM(D156:D157)</f>
        <v>81</v>
      </c>
      <c r="E158" s="249"/>
      <c r="L158" s="400"/>
    </row>
    <row r="159" spans="2:12" ht="15.75" hidden="1" thickTop="1" x14ac:dyDescent="0.25">
      <c r="B159" s="873" t="s">
        <v>1958</v>
      </c>
      <c r="C159" s="873"/>
      <c r="D159" s="256">
        <f>SUMPRODUCT(($F13:$F120=2)*(ISBLANK($G13:$G120)))</f>
        <v>0</v>
      </c>
      <c r="E159" s="1"/>
      <c r="L159" s="400"/>
    </row>
    <row r="160" spans="2:12" hidden="1" x14ac:dyDescent="0.25">
      <c r="L160" s="400"/>
    </row>
    <row r="161" spans="12:12" x14ac:dyDescent="0.25">
      <c r="L161" s="400"/>
    </row>
    <row r="162" spans="12:12" x14ac:dyDescent="0.25">
      <c r="L162" s="400"/>
    </row>
    <row r="163" spans="12:12" x14ac:dyDescent="0.25">
      <c r="L163" s="400"/>
    </row>
    <row r="164" spans="12:12" x14ac:dyDescent="0.25">
      <c r="L164" s="400"/>
    </row>
    <row r="165" spans="12:12" x14ac:dyDescent="0.25">
      <c r="L165" s="400"/>
    </row>
    <row r="166" spans="12:12" x14ac:dyDescent="0.25">
      <c r="L166" s="400"/>
    </row>
    <row r="167" spans="12:12" x14ac:dyDescent="0.25">
      <c r="L167" s="400"/>
    </row>
    <row r="168" spans="12:12" x14ac:dyDescent="0.25">
      <c r="L168" s="400"/>
    </row>
    <row r="169" spans="12:12" x14ac:dyDescent="0.25">
      <c r="L169" s="400"/>
    </row>
    <row r="170" spans="12:12" x14ac:dyDescent="0.25">
      <c r="L170" s="400"/>
    </row>
    <row r="171" spans="12:12" x14ac:dyDescent="0.25">
      <c r="L171" s="400"/>
    </row>
    <row r="172" spans="12:12" x14ac:dyDescent="0.25">
      <c r="L172" s="400"/>
    </row>
    <row r="173" spans="12:12" x14ac:dyDescent="0.25">
      <c r="L173" s="400"/>
    </row>
    <row r="174" spans="12:12" x14ac:dyDescent="0.25">
      <c r="L174" s="400"/>
    </row>
    <row r="175" spans="12:12" x14ac:dyDescent="0.25">
      <c r="L175" s="400"/>
    </row>
    <row r="176" spans="12:12" x14ac:dyDescent="0.25">
      <c r="L176" s="400"/>
    </row>
    <row r="177" spans="12:12" x14ac:dyDescent="0.25">
      <c r="L177" s="400"/>
    </row>
    <row r="178" spans="12:12" x14ac:dyDescent="0.25">
      <c r="L178" s="400"/>
    </row>
    <row r="179" spans="12:12" x14ac:dyDescent="0.25">
      <c r="L179" s="400"/>
    </row>
    <row r="180" spans="12:12" x14ac:dyDescent="0.25">
      <c r="L180" s="400"/>
    </row>
    <row r="181" spans="12:12" x14ac:dyDescent="0.25">
      <c r="L181" s="400"/>
    </row>
    <row r="182" spans="12:12" x14ac:dyDescent="0.25">
      <c r="L182" s="400"/>
    </row>
    <row r="183" spans="12:12" x14ac:dyDescent="0.25">
      <c r="L183" s="400"/>
    </row>
    <row r="184" spans="12:12" x14ac:dyDescent="0.25">
      <c r="L184" s="400"/>
    </row>
    <row r="185" spans="12:12" x14ac:dyDescent="0.25">
      <c r="L185" s="400"/>
    </row>
    <row r="186" spans="12:12" x14ac:dyDescent="0.25">
      <c r="L186" s="400"/>
    </row>
    <row r="187" spans="12:12" x14ac:dyDescent="0.25">
      <c r="L187" s="400"/>
    </row>
    <row r="188" spans="12:12" x14ac:dyDescent="0.25">
      <c r="L188" s="400"/>
    </row>
    <row r="189" spans="12:12" x14ac:dyDescent="0.25">
      <c r="L189" s="400"/>
    </row>
    <row r="190" spans="12:12" x14ac:dyDescent="0.25">
      <c r="L190" s="400"/>
    </row>
    <row r="191" spans="12:12" x14ac:dyDescent="0.25">
      <c r="L191" s="400"/>
    </row>
    <row r="192" spans="12:12" x14ac:dyDescent="0.25">
      <c r="L192" s="400"/>
    </row>
    <row r="193" spans="12:12" x14ac:dyDescent="0.25">
      <c r="L193" s="400"/>
    </row>
    <row r="194" spans="12:12" x14ac:dyDescent="0.25">
      <c r="L194" s="400"/>
    </row>
    <row r="195" spans="12:12" x14ac:dyDescent="0.25">
      <c r="L195" s="400"/>
    </row>
    <row r="196" spans="12:12" x14ac:dyDescent="0.25">
      <c r="L196" s="400"/>
    </row>
    <row r="197" spans="12:12" x14ac:dyDescent="0.25">
      <c r="L197" s="400"/>
    </row>
    <row r="198" spans="12:12" x14ac:dyDescent="0.25">
      <c r="L198" s="400"/>
    </row>
    <row r="199" spans="12:12" x14ac:dyDescent="0.25">
      <c r="L199" s="400"/>
    </row>
    <row r="200" spans="12:12" x14ac:dyDescent="0.25">
      <c r="L200" s="400"/>
    </row>
    <row r="201" spans="12:12" x14ac:dyDescent="0.25">
      <c r="L201" s="400"/>
    </row>
    <row r="202" spans="12:12" x14ac:dyDescent="0.25">
      <c r="L202" s="400"/>
    </row>
    <row r="203" spans="12:12" x14ac:dyDescent="0.25">
      <c r="L203" s="400"/>
    </row>
    <row r="204" spans="12:12" x14ac:dyDescent="0.25">
      <c r="L204" s="400"/>
    </row>
    <row r="205" spans="12:12" x14ac:dyDescent="0.25">
      <c r="L205" s="400"/>
    </row>
    <row r="206" spans="12:12" x14ac:dyDescent="0.25">
      <c r="L206" s="400"/>
    </row>
    <row r="207" spans="12:12" x14ac:dyDescent="0.25">
      <c r="L207" s="400"/>
    </row>
    <row r="208" spans="12:12" x14ac:dyDescent="0.25">
      <c r="L208" s="400"/>
    </row>
    <row r="209" spans="12:12" x14ac:dyDescent="0.25">
      <c r="L209" s="400"/>
    </row>
    <row r="210" spans="12:12" x14ac:dyDescent="0.25">
      <c r="L210" s="400"/>
    </row>
    <row r="211" spans="12:12" x14ac:dyDescent="0.25">
      <c r="L211" s="400"/>
    </row>
    <row r="212" spans="12:12" x14ac:dyDescent="0.25">
      <c r="L212" s="400"/>
    </row>
    <row r="213" spans="12:12" x14ac:dyDescent="0.25">
      <c r="L213" s="400"/>
    </row>
    <row r="214" spans="12:12" x14ac:dyDescent="0.25">
      <c r="L214" s="400"/>
    </row>
    <row r="215" spans="12:12" x14ac:dyDescent="0.25">
      <c r="L215" s="400"/>
    </row>
    <row r="216" spans="12:12" x14ac:dyDescent="0.25">
      <c r="L216" s="400"/>
    </row>
    <row r="217" spans="12:12" x14ac:dyDescent="0.25">
      <c r="L217" s="400"/>
    </row>
    <row r="218" spans="12:12" x14ac:dyDescent="0.25">
      <c r="L218" s="400"/>
    </row>
    <row r="219" spans="12:12" x14ac:dyDescent="0.25">
      <c r="L219" s="400"/>
    </row>
    <row r="220" spans="12:12" x14ac:dyDescent="0.25">
      <c r="L220" s="400"/>
    </row>
    <row r="221" spans="12:12" x14ac:dyDescent="0.25">
      <c r="L221" s="400"/>
    </row>
    <row r="222" spans="12:12" x14ac:dyDescent="0.25">
      <c r="L222" s="400"/>
    </row>
    <row r="223" spans="12:12" x14ac:dyDescent="0.25">
      <c r="L223" s="400"/>
    </row>
    <row r="224" spans="12:12" x14ac:dyDescent="0.25">
      <c r="L224" s="400"/>
    </row>
    <row r="225" spans="12:12" x14ac:dyDescent="0.25">
      <c r="L225" s="400"/>
    </row>
    <row r="226" spans="12:12" x14ac:dyDescent="0.25">
      <c r="L226" s="400"/>
    </row>
    <row r="227" spans="12:12" x14ac:dyDescent="0.25">
      <c r="L227" s="400"/>
    </row>
    <row r="228" spans="12:12" x14ac:dyDescent="0.25">
      <c r="L228" s="400"/>
    </row>
    <row r="229" spans="12:12" x14ac:dyDescent="0.25">
      <c r="L229" s="400"/>
    </row>
    <row r="230" spans="12:12" x14ac:dyDescent="0.25">
      <c r="L230" s="400"/>
    </row>
    <row r="231" spans="12:12" x14ac:dyDescent="0.25">
      <c r="L231" s="400"/>
    </row>
    <row r="232" spans="12:12" x14ac:dyDescent="0.25">
      <c r="L232" s="400"/>
    </row>
    <row r="233" spans="12:12" x14ac:dyDescent="0.25">
      <c r="L233" s="400"/>
    </row>
    <row r="234" spans="12:12" x14ac:dyDescent="0.25">
      <c r="L234" s="400"/>
    </row>
    <row r="235" spans="12:12" x14ac:dyDescent="0.25">
      <c r="L235" s="400"/>
    </row>
    <row r="236" spans="12:12" x14ac:dyDescent="0.25">
      <c r="L236" s="400"/>
    </row>
    <row r="237" spans="12:12" x14ac:dyDescent="0.25">
      <c r="L237" s="400"/>
    </row>
    <row r="238" spans="12:12" x14ac:dyDescent="0.25">
      <c r="L238" s="400"/>
    </row>
    <row r="239" spans="12:12" x14ac:dyDescent="0.25">
      <c r="L239" s="400"/>
    </row>
  </sheetData>
  <sheetProtection password="CCDD" sheet="1" objects="1" scenarios="1" selectLockedCells="1"/>
  <mergeCells count="22">
    <mergeCell ref="M10:O10"/>
    <mergeCell ref="B144:C144"/>
    <mergeCell ref="B99:I99"/>
    <mergeCell ref="B100:I100"/>
    <mergeCell ref="B101:I101"/>
    <mergeCell ref="B159:C159"/>
    <mergeCell ref="B148:C148"/>
    <mergeCell ref="B149:C149"/>
    <mergeCell ref="B151:D151"/>
    <mergeCell ref="B152:C152"/>
    <mergeCell ref="B153:C153"/>
    <mergeCell ref="B154:C154"/>
    <mergeCell ref="B146:C146"/>
    <mergeCell ref="B8:C9"/>
    <mergeCell ref="D8:D9"/>
    <mergeCell ref="F8:G9"/>
    <mergeCell ref="H8:H9"/>
    <mergeCell ref="B2:I2"/>
    <mergeCell ref="B3:I3"/>
    <mergeCell ref="D5:D6"/>
    <mergeCell ref="G5:G6"/>
    <mergeCell ref="I5:I6"/>
  </mergeCells>
  <conditionalFormatting sqref="F34:F56 F58:F64 F66:F76 F78:F96 F22:F32 F13:F20 F98">
    <cfRule type="cellIs" dxfId="838" priority="768" stopIfTrue="1" operator="equal">
      <formula>3</formula>
    </cfRule>
    <cfRule type="cellIs" dxfId="837" priority="769" stopIfTrue="1" operator="equal">
      <formula>2</formula>
    </cfRule>
    <cfRule type="cellIs" dxfId="836" priority="770" stopIfTrue="1" operator="equal">
      <formula>1</formula>
    </cfRule>
  </conditionalFormatting>
  <conditionalFormatting sqref="F34:F56 F58:F64 F66:F76 F78:F96 F22:F32 F13:F20 F98">
    <cfRule type="cellIs" dxfId="835" priority="763" operator="equal">
      <formula>1</formula>
    </cfRule>
  </conditionalFormatting>
  <conditionalFormatting sqref="F34:F56 F58:F64 F66:F76 F78:F96 F22:F32 F13:F20 F98">
    <cfRule type="cellIs" dxfId="834" priority="746" operator="equal">
      <formula>1</formula>
    </cfRule>
    <cfRule type="cellIs" dxfId="833" priority="747" stopIfTrue="1" operator="equal">
      <formula>3</formula>
    </cfRule>
    <cfRule type="cellIs" dxfId="832" priority="748" stopIfTrue="1" operator="equal">
      <formula>2</formula>
    </cfRule>
    <cfRule type="cellIs" dxfId="831" priority="749" stopIfTrue="1" operator="equal">
      <formula>1</formula>
    </cfRule>
  </conditionalFormatting>
  <conditionalFormatting sqref="F34:F56 F58:F64 F66:F76 F78:F96 F22:F32 F13:F20 F98">
    <cfRule type="cellIs" dxfId="830" priority="729" operator="equal">
      <formula>1</formula>
    </cfRule>
    <cfRule type="cellIs" dxfId="829" priority="730" operator="equal">
      <formula>1</formula>
    </cfRule>
    <cfRule type="containsText" dxfId="828" priority="731" operator="containsText" text="N/A">
      <formula>NOT(ISERROR(SEARCH("N/A",F13)))</formula>
    </cfRule>
    <cfRule type="cellIs" dxfId="827" priority="732" operator="equal">
      <formula>1</formula>
    </cfRule>
    <cfRule type="cellIs" dxfId="826" priority="733" operator="equal">
      <formula>1</formula>
    </cfRule>
    <cfRule type="cellIs" dxfId="825" priority="734" operator="equal">
      <formula>2</formula>
    </cfRule>
    <cfRule type="cellIs" dxfId="824" priority="735" operator="equal">
      <formula>2</formula>
    </cfRule>
    <cfRule type="cellIs" dxfId="823" priority="736" operator="equal">
      <formula>2</formula>
    </cfRule>
    <cfRule type="cellIs" dxfId="822" priority="737" operator="equal">
      <formula>3</formula>
    </cfRule>
    <cfRule type="containsBlanks" dxfId="821" priority="738">
      <formula>LEN(TRIM(F13))=0</formula>
    </cfRule>
    <cfRule type="cellIs" dxfId="820" priority="739" stopIfTrue="1" operator="equal">
      <formula>3</formula>
    </cfRule>
    <cfRule type="cellIs" dxfId="819" priority="740" stopIfTrue="1" operator="equal">
      <formula>2</formula>
    </cfRule>
    <cfRule type="cellIs" dxfId="818" priority="741" stopIfTrue="1" operator="equal">
      <formula>1</formula>
    </cfRule>
  </conditionalFormatting>
  <conditionalFormatting sqref="F34:F56 F58:F64 F66:F76 F78:F96 F22:F32 F13:F20 F98">
    <cfRule type="containsText" dxfId="817" priority="715" operator="containsText" text="N/A">
      <formula>NOT(ISERROR(SEARCH("N/A",F13)))</formula>
    </cfRule>
    <cfRule type="cellIs" dxfId="816" priority="716" operator="equal">
      <formula>1</formula>
    </cfRule>
    <cfRule type="cellIs" dxfId="815" priority="717" operator="equal">
      <formula>1</formula>
    </cfRule>
    <cfRule type="cellIs" dxfId="814" priority="718" operator="equal">
      <formula>2</formula>
    </cfRule>
    <cfRule type="cellIs" dxfId="813" priority="719" operator="equal">
      <formula>2</formula>
    </cfRule>
    <cfRule type="cellIs" dxfId="812" priority="720" operator="equal">
      <formula>2</formula>
    </cfRule>
    <cfRule type="cellIs" dxfId="811" priority="721" operator="equal">
      <formula>3</formula>
    </cfRule>
    <cfRule type="containsBlanks" dxfId="810" priority="722">
      <formula>LEN(TRIM(F13))=0</formula>
    </cfRule>
    <cfRule type="cellIs" dxfId="809" priority="723" stopIfTrue="1" operator="equal">
      <formula>3</formula>
    </cfRule>
    <cfRule type="cellIs" dxfId="808" priority="724" stopIfTrue="1" operator="equal">
      <formula>2</formula>
    </cfRule>
    <cfRule type="cellIs" dxfId="807" priority="725" stopIfTrue="1" operator="equal">
      <formula>1</formula>
    </cfRule>
  </conditionalFormatting>
  <conditionalFormatting sqref="F97">
    <cfRule type="cellIs" dxfId="806" priority="116" stopIfTrue="1" operator="equal">
      <formula>3</formula>
    </cfRule>
    <cfRule type="cellIs" dxfId="805" priority="117" stopIfTrue="1" operator="equal">
      <formula>2</formula>
    </cfRule>
    <cfRule type="cellIs" dxfId="804" priority="118" stopIfTrue="1" operator="equal">
      <formula>1</formula>
    </cfRule>
  </conditionalFormatting>
  <conditionalFormatting sqref="F97">
    <cfRule type="cellIs" dxfId="803" priority="111" operator="equal">
      <formula>1</formula>
    </cfRule>
  </conditionalFormatting>
  <conditionalFormatting sqref="F97">
    <cfRule type="cellIs" dxfId="802" priority="94" operator="equal">
      <formula>1</formula>
    </cfRule>
    <cfRule type="cellIs" dxfId="801" priority="95" stopIfTrue="1" operator="equal">
      <formula>3</formula>
    </cfRule>
    <cfRule type="cellIs" dxfId="800" priority="96" stopIfTrue="1" operator="equal">
      <formula>2</formula>
    </cfRule>
    <cfRule type="cellIs" dxfId="799" priority="97" stopIfTrue="1" operator="equal">
      <formula>1</formula>
    </cfRule>
  </conditionalFormatting>
  <conditionalFormatting sqref="F97">
    <cfRule type="cellIs" dxfId="798" priority="77" operator="equal">
      <formula>1</formula>
    </cfRule>
    <cfRule type="cellIs" dxfId="797" priority="78" operator="equal">
      <formula>1</formula>
    </cfRule>
    <cfRule type="containsText" dxfId="796" priority="79" operator="containsText" text="N/A">
      <formula>NOT(ISERROR(SEARCH("N/A",F97)))</formula>
    </cfRule>
    <cfRule type="cellIs" dxfId="795" priority="80" operator="equal">
      <formula>1</formula>
    </cfRule>
    <cfRule type="cellIs" dxfId="794" priority="81" operator="equal">
      <formula>1</formula>
    </cfRule>
    <cfRule type="cellIs" dxfId="793" priority="82" operator="equal">
      <formula>2</formula>
    </cfRule>
    <cfRule type="cellIs" dxfId="792" priority="83" operator="equal">
      <formula>2</formula>
    </cfRule>
    <cfRule type="cellIs" dxfId="791" priority="84" operator="equal">
      <formula>2</formula>
    </cfRule>
    <cfRule type="cellIs" dxfId="790" priority="85" operator="equal">
      <formula>3</formula>
    </cfRule>
    <cfRule type="containsBlanks" dxfId="789" priority="86">
      <formula>LEN(TRIM(F97))=0</formula>
    </cfRule>
    <cfRule type="cellIs" dxfId="788" priority="87" stopIfTrue="1" operator="equal">
      <formula>3</formula>
    </cfRule>
    <cfRule type="cellIs" dxfId="787" priority="88" stopIfTrue="1" operator="equal">
      <formula>2</formula>
    </cfRule>
    <cfRule type="cellIs" dxfId="786" priority="89" stopIfTrue="1" operator="equal">
      <formula>1</formula>
    </cfRule>
  </conditionalFormatting>
  <conditionalFormatting sqref="F97">
    <cfRule type="containsText" dxfId="785" priority="63" operator="containsText" text="N/A">
      <formula>NOT(ISERROR(SEARCH("N/A",F97)))</formula>
    </cfRule>
    <cfRule type="cellIs" dxfId="784" priority="64" operator="equal">
      <formula>1</formula>
    </cfRule>
    <cfRule type="cellIs" dxfId="783" priority="65" operator="equal">
      <formula>1</formula>
    </cfRule>
    <cfRule type="cellIs" dxfId="782" priority="66" operator="equal">
      <formula>2</formula>
    </cfRule>
    <cfRule type="cellIs" dxfId="781" priority="67" operator="equal">
      <formula>2</formula>
    </cfRule>
    <cfRule type="cellIs" dxfId="780" priority="68" operator="equal">
      <formula>2</formula>
    </cfRule>
    <cfRule type="cellIs" dxfId="779" priority="69" operator="equal">
      <formula>3</formula>
    </cfRule>
    <cfRule type="containsBlanks" dxfId="778" priority="70">
      <formula>LEN(TRIM(F97))=0</formula>
    </cfRule>
    <cfRule type="cellIs" dxfId="777" priority="71" stopIfTrue="1" operator="equal">
      <formula>3</formula>
    </cfRule>
    <cfRule type="cellIs" dxfId="776" priority="72" stopIfTrue="1" operator="equal">
      <formula>2</formula>
    </cfRule>
    <cfRule type="cellIs" dxfId="775" priority="73" stopIfTrue="1" operator="equal">
      <formula>1</formula>
    </cfRule>
  </conditionalFormatting>
  <conditionalFormatting sqref="E34:E56 E58:E64 E66:E76 E78:E96 E13:E20 E22:E32 E98">
    <cfRule type="cellIs" dxfId="774" priority="59" stopIfTrue="1" operator="equal">
      <formula>"Yes"</formula>
    </cfRule>
    <cfRule type="cellIs" dxfId="773" priority="60" stopIfTrue="1" operator="equal">
      <formula>"PARTIAL"</formula>
    </cfRule>
    <cfRule type="cellIs" dxfId="772" priority="61" stopIfTrue="1" operator="equal">
      <formula>"NO"</formula>
    </cfRule>
  </conditionalFormatting>
  <conditionalFormatting sqref="E34:E56 E58:E64 E66:E76 E78:E96 E13:E20 E22:E32 E98">
    <cfRule type="containsText" dxfId="771" priority="58" operator="containsText" text="No">
      <formula>NOT(ISERROR(SEARCH("No",E13)))</formula>
    </cfRule>
  </conditionalFormatting>
  <conditionalFormatting sqref="E34:E56 E58:E64 E66:E76 E78:E96 E13:E20 E22:E32 E98">
    <cfRule type="containsText" dxfId="770" priority="54" operator="containsText" text="No">
      <formula>NOT(ISERROR(SEARCH("No",E13)))</formula>
    </cfRule>
    <cfRule type="cellIs" dxfId="769" priority="55" stopIfTrue="1" operator="equal">
      <formula>"Yes"</formula>
    </cfRule>
    <cfRule type="expression" dxfId="768" priority="56" stopIfTrue="1">
      <formula>NOT(ISERROR(SEARCH("n/a",E13)))</formula>
    </cfRule>
    <cfRule type="expression" dxfId="767" priority="57" stopIfTrue="1">
      <formula>NOT(ISERROR(SEARCH("partial",E13)))</formula>
    </cfRule>
  </conditionalFormatting>
  <conditionalFormatting sqref="E34:E56 E58:E64 E66:E76 E78:E96 E13:E20 E22:E32 E98">
    <cfRule type="cellIs" dxfId="766" priority="51" stopIfTrue="1" operator="equal">
      <formula>"Yes"</formula>
    </cfRule>
    <cfRule type="expression" dxfId="765" priority="52" stopIfTrue="1">
      <formula>NOT(ISERROR(SEARCH("n/a",E13)))</formula>
    </cfRule>
    <cfRule type="expression" dxfId="764" priority="53" stopIfTrue="1">
      <formula>NOT(ISERROR(SEARCH("partial",E13)))</formula>
    </cfRule>
  </conditionalFormatting>
  <conditionalFormatting sqref="E34:E56 E58:E64 E66:E76 E78:E96 E13:E20 E22:E32 E98">
    <cfRule type="containsText" dxfId="763" priority="49" operator="containsText" text="No">
      <formula>NOT(ISERROR(SEARCH("No",E13)))</formula>
    </cfRule>
    <cfRule type="containsText" dxfId="762" priority="50" operator="containsText" text="No">
      <formula>NOT(ISERROR(SEARCH("No",E13)))</formula>
    </cfRule>
  </conditionalFormatting>
  <conditionalFormatting sqref="E34:E56 E58:E64 E66:E76 E78:E96 E13:E20 E22:E32 E98">
    <cfRule type="containsText" dxfId="761" priority="45" operator="containsText" text="No">
      <formula>NOT(ISERROR(SEARCH("No",E13)))</formula>
    </cfRule>
    <cfRule type="cellIs" dxfId="760" priority="46" stopIfTrue="1" operator="equal">
      <formula>"Yes"</formula>
    </cfRule>
    <cfRule type="expression" dxfId="759" priority="47" stopIfTrue="1">
      <formula>NOT(ISERROR(SEARCH("n/a",E13)))</formula>
    </cfRule>
    <cfRule type="expression" dxfId="758" priority="48" stopIfTrue="1">
      <formula>NOT(ISERROR(SEARCH("partial",E13)))</formula>
    </cfRule>
  </conditionalFormatting>
  <conditionalFormatting sqref="E34:E56 E58:E64 E66:E76 E78:E96 E13:E20 E22:E32 E98">
    <cfRule type="containsText" dxfId="757" priority="41" operator="containsText" text="N/A">
      <formula>NOT(ISERROR(SEARCH("N/A",E13)))</formula>
    </cfRule>
    <cfRule type="containsText" dxfId="756" priority="42" operator="containsText" text="No">
      <formula>NOT(ISERROR(SEARCH("No",E13)))</formula>
    </cfRule>
    <cfRule type="containsText" dxfId="755" priority="43" operator="containsText" text="Partial">
      <formula>NOT(ISERROR(SEARCH("Partial",E13)))</formula>
    </cfRule>
    <cfRule type="containsText" dxfId="754" priority="44" operator="containsText" text="Yes">
      <formula>NOT(ISERROR(SEARCH("Yes",E13)))</formula>
    </cfRule>
  </conditionalFormatting>
  <conditionalFormatting sqref="E34:E56 E58:E64 E66:E76 E78:E96 E13:E20 E22:E32 E98">
    <cfRule type="containsText" dxfId="753" priority="38" operator="containsText" text="N/A">
      <formula>NOT(ISERROR(SEARCH("N/A",E13)))</formula>
    </cfRule>
    <cfRule type="containsBlanks" dxfId="752" priority="39">
      <formula>LEN(TRIM(E13))=0</formula>
    </cfRule>
    <cfRule type="containsText" dxfId="751" priority="40" operator="containsText" text="&quot; &quot;">
      <formula>NOT(ISERROR(SEARCH(""" """,E13)))</formula>
    </cfRule>
  </conditionalFormatting>
  <conditionalFormatting sqref="E97">
    <cfRule type="cellIs" dxfId="750" priority="35" stopIfTrue="1" operator="equal">
      <formula>"Yes"</formula>
    </cfRule>
    <cfRule type="cellIs" dxfId="749" priority="36" stopIfTrue="1" operator="equal">
      <formula>"PARTIAL"</formula>
    </cfRule>
    <cfRule type="cellIs" dxfId="748" priority="37" stopIfTrue="1" operator="equal">
      <formula>"NO"</formula>
    </cfRule>
  </conditionalFormatting>
  <conditionalFormatting sqref="E97">
    <cfRule type="containsText" dxfId="747" priority="34" operator="containsText" text="No">
      <formula>NOT(ISERROR(SEARCH("No",E97)))</formula>
    </cfRule>
  </conditionalFormatting>
  <conditionalFormatting sqref="E97">
    <cfRule type="containsText" dxfId="746" priority="30" operator="containsText" text="No">
      <formula>NOT(ISERROR(SEARCH("No",E97)))</formula>
    </cfRule>
    <cfRule type="cellIs" dxfId="745" priority="31" stopIfTrue="1" operator="equal">
      <formula>"Yes"</formula>
    </cfRule>
    <cfRule type="expression" dxfId="744" priority="32" stopIfTrue="1">
      <formula>NOT(ISERROR(SEARCH("n/a",E97)))</formula>
    </cfRule>
    <cfRule type="expression" dxfId="743" priority="33" stopIfTrue="1">
      <formula>NOT(ISERROR(SEARCH("partial",E97)))</formula>
    </cfRule>
  </conditionalFormatting>
  <conditionalFormatting sqref="E97">
    <cfRule type="cellIs" dxfId="742" priority="27" stopIfTrue="1" operator="equal">
      <formula>"Yes"</formula>
    </cfRule>
    <cfRule type="expression" dxfId="741" priority="28" stopIfTrue="1">
      <formula>NOT(ISERROR(SEARCH("n/a",E97)))</formula>
    </cfRule>
    <cfRule type="expression" dxfId="740" priority="29" stopIfTrue="1">
      <formula>NOT(ISERROR(SEARCH("partial",E97)))</formula>
    </cfRule>
  </conditionalFormatting>
  <conditionalFormatting sqref="E97">
    <cfRule type="containsText" dxfId="739" priority="25" operator="containsText" text="No">
      <formula>NOT(ISERROR(SEARCH("No",E97)))</formula>
    </cfRule>
    <cfRule type="containsText" dxfId="738" priority="26" operator="containsText" text="No">
      <formula>NOT(ISERROR(SEARCH("No",E97)))</formula>
    </cfRule>
  </conditionalFormatting>
  <conditionalFormatting sqref="E97">
    <cfRule type="containsText" dxfId="737" priority="21" operator="containsText" text="No">
      <formula>NOT(ISERROR(SEARCH("No",E97)))</formula>
    </cfRule>
    <cfRule type="cellIs" dxfId="736" priority="22" stopIfTrue="1" operator="equal">
      <formula>"Yes"</formula>
    </cfRule>
    <cfRule type="expression" dxfId="735" priority="23" stopIfTrue="1">
      <formula>NOT(ISERROR(SEARCH("n/a",E97)))</formula>
    </cfRule>
    <cfRule type="expression" dxfId="734" priority="24" stopIfTrue="1">
      <formula>NOT(ISERROR(SEARCH("partial",E97)))</formula>
    </cfRule>
  </conditionalFormatting>
  <conditionalFormatting sqref="E97">
    <cfRule type="containsText" dxfId="733" priority="17" operator="containsText" text="N/A">
      <formula>NOT(ISERROR(SEARCH("N/A",E97)))</formula>
    </cfRule>
    <cfRule type="containsText" dxfId="732" priority="18" operator="containsText" text="No">
      <formula>NOT(ISERROR(SEARCH("No",E97)))</formula>
    </cfRule>
    <cfRule type="containsText" dxfId="731" priority="19" operator="containsText" text="Partial">
      <formula>NOT(ISERROR(SEARCH("Partial",E97)))</formula>
    </cfRule>
    <cfRule type="containsText" dxfId="730" priority="20" operator="containsText" text="Yes">
      <formula>NOT(ISERROR(SEARCH("Yes",E97)))</formula>
    </cfRule>
  </conditionalFormatting>
  <conditionalFormatting sqref="E97">
    <cfRule type="containsText" dxfId="729" priority="14" operator="containsText" text="N/A">
      <formula>NOT(ISERROR(SEARCH("N/A",E97)))</formula>
    </cfRule>
    <cfRule type="containsBlanks" dxfId="728" priority="15">
      <formula>LEN(TRIM(E97))=0</formula>
    </cfRule>
    <cfRule type="containsText" dxfId="727" priority="16" operator="containsText" text="&quot; &quot;">
      <formula>NOT(ISERROR(SEARCH(""" """,E97)))</formula>
    </cfRule>
  </conditionalFormatting>
  <conditionalFormatting sqref="G34:G56 G58:G64 G66:G76 G78:G96 G22:G32 G13:G20 G98">
    <cfRule type="cellIs" dxfId="726" priority="11" stopIfTrue="1" operator="equal">
      <formula>3</formula>
    </cfRule>
    <cfRule type="cellIs" dxfId="725" priority="12" stopIfTrue="1" operator="equal">
      <formula>2</formula>
    </cfRule>
    <cfRule type="cellIs" dxfId="724" priority="13" stopIfTrue="1" operator="equal">
      <formula>1</formula>
    </cfRule>
  </conditionalFormatting>
  <conditionalFormatting sqref="G34:G56 G58:G64 G66:G76 G78:G96 G22:G32 G13:G20 G98">
    <cfRule type="cellIs" dxfId="723" priority="10" operator="equal">
      <formula>1</formula>
    </cfRule>
  </conditionalFormatting>
  <conditionalFormatting sqref="G70:G76 G23:G32 G34:G46 G78:G96 G98">
    <cfRule type="expression" dxfId="722" priority="9">
      <formula>(ISBLANK($G23))*($F23=2)</formula>
    </cfRule>
  </conditionalFormatting>
  <conditionalFormatting sqref="G47:G56 G58:G64 G66:G69">
    <cfRule type="expression" dxfId="721" priority="8">
      <formula>(ISBLANK($G47))*($F47=2)</formula>
    </cfRule>
  </conditionalFormatting>
  <conditionalFormatting sqref="G13:G20">
    <cfRule type="expression" dxfId="720" priority="7">
      <formula>(ISBLANK($G13))*($F13=2)</formula>
    </cfRule>
  </conditionalFormatting>
  <conditionalFormatting sqref="G22">
    <cfRule type="expression" dxfId="719" priority="6">
      <formula>(ISBLANK($G22))*($F22=2)</formula>
    </cfRule>
  </conditionalFormatting>
  <conditionalFormatting sqref="G97">
    <cfRule type="cellIs" dxfId="718" priority="3" stopIfTrue="1" operator="equal">
      <formula>3</formula>
    </cfRule>
    <cfRule type="cellIs" dxfId="717" priority="4" stopIfTrue="1" operator="equal">
      <formula>2</formula>
    </cfRule>
    <cfRule type="cellIs" dxfId="716" priority="5" stopIfTrue="1" operator="equal">
      <formula>1</formula>
    </cfRule>
  </conditionalFormatting>
  <conditionalFormatting sqref="G97">
    <cfRule type="cellIs" dxfId="715" priority="2" operator="equal">
      <formula>1</formula>
    </cfRule>
  </conditionalFormatting>
  <conditionalFormatting sqref="G97">
    <cfRule type="expression" dxfId="714" priority="1">
      <formula>(ISBLANK($G97))*($F97=2)</formula>
    </cfRule>
  </conditionalFormatting>
  <dataValidations xWindow="361" yWindow="637" count="2">
    <dataValidation type="list" allowBlank="1" showInputMessage="1" showErrorMessage="1" promptTitle="Select from the list" prompt="Please elaborate if 'PARTIAL'." sqref="E13:E20 E22:E32 E66:E76 E58:E64 E34:E56 E78:E97">
      <formula1>Response</formula1>
    </dataValidation>
    <dataValidation type="list" allowBlank="1" showInputMessage="1" showErrorMessage="1" promptTitle="Select from the list" prompt="Please elaborate if 'PARTIAL'." sqref="E98">
      <formula1>ExNA</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W65"/>
  <sheetViews>
    <sheetView view="pageBreakPreview" zoomScaleSheetLayoutView="100" workbookViewId="0">
      <selection activeCell="S17" sqref="S17"/>
    </sheetView>
  </sheetViews>
  <sheetFormatPr defaultRowHeight="15" x14ac:dyDescent="0.25"/>
  <cols>
    <col min="1" max="1" width="3.7109375" customWidth="1"/>
    <col min="2" max="2" width="9.140625" style="54"/>
    <col min="16" max="16" width="3.7109375" customWidth="1"/>
  </cols>
  <sheetData>
    <row r="1" spans="1:16" s="13" customFormat="1" ht="15.75" thickBot="1" x14ac:dyDescent="0.3">
      <c r="A1" s="126"/>
      <c r="B1" s="126"/>
      <c r="C1" s="126"/>
      <c r="D1" s="126"/>
      <c r="E1" s="126"/>
      <c r="F1" s="126"/>
      <c r="G1" s="126"/>
      <c r="H1" s="126"/>
      <c r="I1" s="126"/>
      <c r="J1" s="126"/>
      <c r="K1" s="126"/>
      <c r="L1" s="126"/>
      <c r="M1" s="57"/>
      <c r="N1" s="57"/>
      <c r="O1" s="57"/>
      <c r="P1" s="57"/>
    </row>
    <row r="2" spans="1:16" s="13" customFormat="1" x14ac:dyDescent="0.25">
      <c r="A2" s="126"/>
      <c r="B2" s="122"/>
      <c r="C2" s="123"/>
      <c r="D2" s="123"/>
      <c r="E2" s="123"/>
      <c r="F2" s="123"/>
      <c r="G2" s="123"/>
      <c r="H2" s="123"/>
      <c r="I2" s="123"/>
      <c r="J2" s="123"/>
      <c r="K2" s="123"/>
      <c r="L2" s="123"/>
      <c r="M2" s="123"/>
      <c r="N2" s="123"/>
      <c r="O2" s="124"/>
      <c r="P2" s="57"/>
    </row>
    <row r="3" spans="1:16" s="13" customFormat="1" ht="15" customHeight="1" x14ac:dyDescent="0.25">
      <c r="A3" s="126"/>
      <c r="B3" s="125"/>
      <c r="C3" s="126"/>
      <c r="D3" s="126"/>
      <c r="E3" s="126"/>
      <c r="F3" s="126"/>
      <c r="G3" s="126"/>
      <c r="H3" s="126"/>
      <c r="I3" s="126"/>
      <c r="J3" s="126"/>
      <c r="K3" s="126"/>
      <c r="L3" s="126"/>
      <c r="M3" s="126"/>
      <c r="N3" s="126"/>
      <c r="O3" s="127"/>
      <c r="P3" s="57"/>
    </row>
    <row r="4" spans="1:16" s="13" customFormat="1" ht="15" customHeight="1" x14ac:dyDescent="0.25">
      <c r="A4" s="126"/>
      <c r="B4" s="125"/>
      <c r="C4" s="257"/>
      <c r="D4" s="258"/>
      <c r="E4" s="258"/>
      <c r="F4" s="258"/>
      <c r="G4" s="257"/>
      <c r="H4" s="817" t="s">
        <v>4880</v>
      </c>
      <c r="I4" s="818"/>
      <c r="J4" s="818"/>
      <c r="K4" s="818"/>
      <c r="L4" s="818"/>
      <c r="M4" s="818"/>
      <c r="N4" s="819"/>
      <c r="O4" s="127"/>
      <c r="P4" s="57"/>
    </row>
    <row r="5" spans="1:16" s="13" customFormat="1" ht="15" customHeight="1" x14ac:dyDescent="0.25">
      <c r="A5" s="126"/>
      <c r="B5" s="125"/>
      <c r="C5" s="258"/>
      <c r="D5" s="258"/>
      <c r="E5" s="258"/>
      <c r="F5" s="258"/>
      <c r="G5" s="257"/>
      <c r="H5" s="820"/>
      <c r="I5" s="821"/>
      <c r="J5" s="821"/>
      <c r="K5" s="821"/>
      <c r="L5" s="821"/>
      <c r="M5" s="821"/>
      <c r="N5" s="822"/>
      <c r="O5" s="127"/>
      <c r="P5" s="57"/>
    </row>
    <row r="6" spans="1:16" s="13" customFormat="1" ht="15" customHeight="1" x14ac:dyDescent="0.25">
      <c r="A6" s="126"/>
      <c r="B6" s="125"/>
      <c r="C6" s="258"/>
      <c r="D6" s="258"/>
      <c r="E6" s="258"/>
      <c r="F6" s="258"/>
      <c r="G6" s="257"/>
      <c r="H6" s="820"/>
      <c r="I6" s="821"/>
      <c r="J6" s="821"/>
      <c r="K6" s="821"/>
      <c r="L6" s="821"/>
      <c r="M6" s="821"/>
      <c r="N6" s="822"/>
      <c r="O6" s="127"/>
      <c r="P6" s="57"/>
    </row>
    <row r="7" spans="1:16" s="13" customFormat="1" ht="15" customHeight="1" x14ac:dyDescent="0.25">
      <c r="A7" s="126"/>
      <c r="B7" s="125"/>
      <c r="C7" s="258"/>
      <c r="D7" s="258"/>
      <c r="E7" s="258"/>
      <c r="F7" s="258"/>
      <c r="G7" s="257"/>
      <c r="H7" s="820"/>
      <c r="I7" s="821"/>
      <c r="J7" s="821"/>
      <c r="K7" s="821"/>
      <c r="L7" s="821"/>
      <c r="M7" s="821"/>
      <c r="N7" s="822"/>
      <c r="O7" s="127"/>
      <c r="P7" s="57"/>
    </row>
    <row r="8" spans="1:16" s="13" customFormat="1" ht="15" customHeight="1" x14ac:dyDescent="0.25">
      <c r="A8" s="126"/>
      <c r="B8" s="125"/>
      <c r="C8" s="258"/>
      <c r="D8" s="258"/>
      <c r="E8" s="258"/>
      <c r="F8" s="258"/>
      <c r="G8" s="257"/>
      <c r="H8" s="820"/>
      <c r="I8" s="821"/>
      <c r="J8" s="821"/>
      <c r="K8" s="821"/>
      <c r="L8" s="821"/>
      <c r="M8" s="821"/>
      <c r="N8" s="822"/>
      <c r="O8" s="127"/>
      <c r="P8" s="57"/>
    </row>
    <row r="9" spans="1:16" s="13" customFormat="1" ht="15" customHeight="1" x14ac:dyDescent="0.25">
      <c r="A9" s="126"/>
      <c r="B9" s="125"/>
      <c r="C9" s="258"/>
      <c r="D9" s="258"/>
      <c r="E9" s="258"/>
      <c r="F9" s="258"/>
      <c r="G9" s="257"/>
      <c r="H9" s="820"/>
      <c r="I9" s="821"/>
      <c r="J9" s="821"/>
      <c r="K9" s="821"/>
      <c r="L9" s="821"/>
      <c r="M9" s="821"/>
      <c r="N9" s="822"/>
      <c r="O9" s="127"/>
      <c r="P9" s="57"/>
    </row>
    <row r="10" spans="1:16" s="13" customFormat="1" ht="15" customHeight="1" x14ac:dyDescent="0.25">
      <c r="A10" s="126"/>
      <c r="B10" s="125"/>
      <c r="C10" s="258"/>
      <c r="D10" s="258"/>
      <c r="E10" s="258"/>
      <c r="F10" s="258"/>
      <c r="G10" s="257"/>
      <c r="H10" s="820"/>
      <c r="I10" s="821"/>
      <c r="J10" s="821"/>
      <c r="K10" s="821"/>
      <c r="L10" s="821"/>
      <c r="M10" s="821"/>
      <c r="N10" s="822"/>
      <c r="O10" s="127"/>
      <c r="P10" s="126"/>
    </row>
    <row r="11" spans="1:16" s="13" customFormat="1" ht="15" customHeight="1" x14ac:dyDescent="0.25">
      <c r="A11" s="126"/>
      <c r="B11" s="125"/>
      <c r="C11" s="258"/>
      <c r="D11" s="258"/>
      <c r="E11" s="258"/>
      <c r="F11" s="258"/>
      <c r="G11" s="257"/>
      <c r="H11" s="820"/>
      <c r="I11" s="821"/>
      <c r="J11" s="821"/>
      <c r="K11" s="821"/>
      <c r="L11" s="821"/>
      <c r="M11" s="821"/>
      <c r="N11" s="822"/>
      <c r="O11" s="127"/>
      <c r="P11" s="126"/>
    </row>
    <row r="12" spans="1:16" s="13" customFormat="1" ht="15" customHeight="1" x14ac:dyDescent="0.25">
      <c r="A12" s="126"/>
      <c r="B12" s="125"/>
      <c r="C12" s="126"/>
      <c r="D12" s="126"/>
      <c r="E12" s="126"/>
      <c r="F12" s="126"/>
      <c r="G12" s="257"/>
      <c r="H12" s="823"/>
      <c r="I12" s="824"/>
      <c r="J12" s="824"/>
      <c r="K12" s="824"/>
      <c r="L12" s="824"/>
      <c r="M12" s="824"/>
      <c r="N12" s="825"/>
      <c r="O12" s="127"/>
      <c r="P12" s="126"/>
    </row>
    <row r="13" spans="1:16" s="13" customFormat="1" ht="15" customHeight="1" x14ac:dyDescent="0.25">
      <c r="A13" s="126"/>
      <c r="B13" s="827"/>
      <c r="C13" s="828"/>
      <c r="D13" s="828"/>
      <c r="E13" s="126"/>
      <c r="F13" s="126"/>
      <c r="G13" s="257"/>
      <c r="H13" s="257"/>
      <c r="I13" s="257"/>
      <c r="J13" s="257"/>
      <c r="K13" s="257"/>
      <c r="L13" s="257"/>
      <c r="M13" s="257"/>
      <c r="N13" s="257"/>
      <c r="O13" s="127"/>
      <c r="P13" s="126"/>
    </row>
    <row r="14" spans="1:16" s="13" customFormat="1" ht="15" customHeight="1" x14ac:dyDescent="0.25">
      <c r="A14" s="126"/>
      <c r="B14" s="829"/>
      <c r="C14" s="828"/>
      <c r="D14" s="828"/>
      <c r="E14" s="126"/>
      <c r="F14" s="126"/>
      <c r="G14" s="126"/>
      <c r="H14" s="126"/>
      <c r="I14" s="126"/>
      <c r="J14" s="126"/>
      <c r="K14" s="126"/>
      <c r="L14" s="126"/>
      <c r="M14" s="126"/>
      <c r="N14" s="126"/>
      <c r="O14" s="127"/>
      <c r="P14" s="57"/>
    </row>
    <row r="15" spans="1:16" s="13" customFormat="1" ht="15" customHeight="1" x14ac:dyDescent="0.25">
      <c r="A15" s="126"/>
      <c r="B15" s="259"/>
      <c r="C15" s="126"/>
      <c r="D15" s="126"/>
      <c r="E15" s="126"/>
      <c r="F15" s="126"/>
      <c r="G15" s="126"/>
      <c r="H15" s="126"/>
      <c r="I15" s="126"/>
      <c r="J15" s="126"/>
      <c r="K15" s="126"/>
      <c r="L15" s="126"/>
      <c r="M15" s="126"/>
      <c r="N15" s="126"/>
      <c r="O15" s="127"/>
      <c r="P15" s="57"/>
    </row>
    <row r="16" spans="1:16" s="13" customFormat="1" ht="15" customHeight="1" x14ac:dyDescent="0.25">
      <c r="A16" s="57"/>
      <c r="B16" s="259"/>
      <c r="C16" s="126"/>
      <c r="D16" s="826" t="s">
        <v>1984</v>
      </c>
      <c r="E16" s="826"/>
      <c r="F16" s="826"/>
      <c r="G16" s="826"/>
      <c r="H16" s="826"/>
      <c r="I16" s="826"/>
      <c r="J16" s="826"/>
      <c r="K16" s="826"/>
      <c r="L16" s="826"/>
      <c r="M16" s="126"/>
      <c r="N16" s="126"/>
      <c r="O16" s="127"/>
      <c r="P16" s="57"/>
    </row>
    <row r="17" spans="1:16" s="13" customFormat="1" ht="15" customHeight="1" x14ac:dyDescent="0.25">
      <c r="A17" s="57"/>
      <c r="B17" s="259"/>
      <c r="C17" s="126"/>
      <c r="D17" s="826"/>
      <c r="E17" s="826"/>
      <c r="F17" s="826"/>
      <c r="G17" s="826"/>
      <c r="H17" s="826"/>
      <c r="I17" s="826"/>
      <c r="J17" s="826"/>
      <c r="K17" s="826"/>
      <c r="L17" s="826"/>
      <c r="M17" s="126"/>
      <c r="N17" s="126"/>
      <c r="O17" s="127"/>
      <c r="P17" s="57"/>
    </row>
    <row r="18" spans="1:16" s="13" customFormat="1" ht="15" customHeight="1" x14ac:dyDescent="0.25">
      <c r="A18" s="57"/>
      <c r="B18" s="259"/>
      <c r="C18" s="126"/>
      <c r="D18" s="826"/>
      <c r="E18" s="826"/>
      <c r="F18" s="826"/>
      <c r="G18" s="826"/>
      <c r="H18" s="826"/>
      <c r="I18" s="826"/>
      <c r="J18" s="826"/>
      <c r="K18" s="826"/>
      <c r="L18" s="826"/>
      <c r="M18" s="126"/>
      <c r="N18" s="126"/>
      <c r="O18" s="127"/>
      <c r="P18" s="57"/>
    </row>
    <row r="19" spans="1:16" s="13" customFormat="1" ht="15" customHeight="1" x14ac:dyDescent="0.25">
      <c r="A19" s="57"/>
      <c r="B19" s="259"/>
      <c r="C19" s="126"/>
      <c r="D19" s="826"/>
      <c r="E19" s="826"/>
      <c r="F19" s="826"/>
      <c r="G19" s="826"/>
      <c r="H19" s="826"/>
      <c r="I19" s="826"/>
      <c r="J19" s="826"/>
      <c r="K19" s="826"/>
      <c r="L19" s="826"/>
      <c r="M19" s="126"/>
      <c r="N19" s="126"/>
      <c r="O19" s="127"/>
      <c r="P19" s="57"/>
    </row>
    <row r="20" spans="1:16" ht="15.75" x14ac:dyDescent="0.25">
      <c r="A20" s="57"/>
      <c r="B20" s="261"/>
      <c r="C20" s="254"/>
      <c r="D20" s="254"/>
      <c r="E20" s="254"/>
      <c r="F20" s="254"/>
      <c r="G20" s="254"/>
      <c r="H20" s="254"/>
      <c r="I20" s="254"/>
      <c r="J20" s="254"/>
      <c r="K20" s="254"/>
      <c r="L20" s="254"/>
      <c r="M20" s="254"/>
      <c r="N20" s="254"/>
      <c r="O20" s="262"/>
      <c r="P20" s="57"/>
    </row>
    <row r="21" spans="1:16" s="13" customFormat="1" ht="15.75" x14ac:dyDescent="0.25">
      <c r="A21" s="57"/>
      <c r="B21" s="274">
        <v>1</v>
      </c>
      <c r="C21" s="254" t="s">
        <v>5137</v>
      </c>
      <c r="D21" s="254"/>
      <c r="E21" s="254"/>
      <c r="F21" s="254"/>
      <c r="G21" s="254"/>
      <c r="H21" s="254"/>
      <c r="I21" s="254"/>
      <c r="J21" s="254"/>
      <c r="K21" s="254"/>
      <c r="L21" s="254"/>
      <c r="M21" s="254"/>
      <c r="N21" s="254"/>
      <c r="O21" s="262"/>
      <c r="P21" s="57"/>
    </row>
    <row r="22" spans="1:16" s="13" customFormat="1" ht="15.75" x14ac:dyDescent="0.25">
      <c r="A22" s="57"/>
      <c r="B22" s="274"/>
      <c r="C22" s="254"/>
      <c r="D22" s="254"/>
      <c r="E22" s="254"/>
      <c r="F22" s="254"/>
      <c r="G22" s="254"/>
      <c r="H22" s="254"/>
      <c r="I22" s="254"/>
      <c r="J22" s="254"/>
      <c r="K22" s="254"/>
      <c r="L22" s="254"/>
      <c r="M22" s="254"/>
      <c r="N22" s="254"/>
      <c r="O22" s="262"/>
      <c r="P22" s="57"/>
    </row>
    <row r="23" spans="1:16" ht="15.75" x14ac:dyDescent="0.25">
      <c r="A23" s="57"/>
      <c r="B23" s="274">
        <v>2</v>
      </c>
      <c r="C23" s="815" t="s">
        <v>4670</v>
      </c>
      <c r="D23" s="815"/>
      <c r="E23" s="815"/>
      <c r="F23" s="815"/>
      <c r="G23" s="815"/>
      <c r="H23" s="815"/>
      <c r="I23" s="815"/>
      <c r="J23" s="815"/>
      <c r="K23" s="815"/>
      <c r="L23" s="815"/>
      <c r="M23" s="815"/>
      <c r="N23" s="815"/>
      <c r="O23" s="262"/>
      <c r="P23" s="57"/>
    </row>
    <row r="24" spans="1:16" ht="51" customHeight="1" x14ac:dyDescent="0.25">
      <c r="A24" s="57"/>
      <c r="B24" s="274"/>
      <c r="C24" s="815"/>
      <c r="D24" s="815"/>
      <c r="E24" s="815"/>
      <c r="F24" s="815"/>
      <c r="G24" s="815"/>
      <c r="H24" s="815"/>
      <c r="I24" s="815"/>
      <c r="J24" s="815"/>
      <c r="K24" s="815"/>
      <c r="L24" s="815"/>
      <c r="M24" s="815"/>
      <c r="N24" s="815"/>
      <c r="O24" s="371"/>
      <c r="P24" s="57"/>
    </row>
    <row r="25" spans="1:16" ht="15.75" x14ac:dyDescent="0.25">
      <c r="A25" s="57"/>
      <c r="B25" s="274"/>
      <c r="C25" s="254"/>
      <c r="D25" s="254"/>
      <c r="E25" s="254"/>
      <c r="F25" s="254"/>
      <c r="G25" s="254"/>
      <c r="H25" s="254"/>
      <c r="I25" s="254"/>
      <c r="J25" s="254"/>
      <c r="K25" s="254"/>
      <c r="L25" s="254"/>
      <c r="M25" s="254"/>
      <c r="N25" s="254"/>
      <c r="O25" s="262"/>
      <c r="P25" s="57"/>
    </row>
    <row r="26" spans="1:16" ht="15.75" x14ac:dyDescent="0.25">
      <c r="A26" s="57"/>
      <c r="B26" s="274">
        <v>3</v>
      </c>
      <c r="C26" s="254" t="s">
        <v>4663</v>
      </c>
      <c r="D26" s="254"/>
      <c r="E26" s="254"/>
      <c r="F26" s="254"/>
      <c r="G26" s="254"/>
      <c r="H26" s="254"/>
      <c r="I26" s="254"/>
      <c r="J26" s="254"/>
      <c r="K26" s="254"/>
      <c r="L26" s="254"/>
      <c r="M26" s="254"/>
      <c r="N26" s="254"/>
      <c r="O26" s="262"/>
      <c r="P26" s="57"/>
    </row>
    <row r="27" spans="1:16" ht="96" customHeight="1" x14ac:dyDescent="0.25">
      <c r="A27" s="57"/>
      <c r="B27" s="274"/>
      <c r="C27" s="815" t="s">
        <v>4671</v>
      </c>
      <c r="D27" s="815"/>
      <c r="E27" s="815"/>
      <c r="F27" s="815"/>
      <c r="G27" s="815"/>
      <c r="H27" s="815"/>
      <c r="I27" s="815"/>
      <c r="J27" s="815"/>
      <c r="K27" s="815"/>
      <c r="L27" s="815"/>
      <c r="M27" s="815"/>
      <c r="N27" s="815"/>
      <c r="O27" s="262"/>
      <c r="P27" s="57"/>
    </row>
    <row r="28" spans="1:16" s="13" customFormat="1" ht="15.75" x14ac:dyDescent="0.25">
      <c r="A28" s="57"/>
      <c r="B28" s="274"/>
      <c r="C28" s="254"/>
      <c r="D28" s="254"/>
      <c r="E28" s="254"/>
      <c r="F28" s="254"/>
      <c r="G28" s="254"/>
      <c r="H28" s="254"/>
      <c r="I28" s="254"/>
      <c r="J28" s="254"/>
      <c r="K28" s="254"/>
      <c r="L28" s="254"/>
      <c r="M28" s="254"/>
      <c r="N28" s="254"/>
      <c r="O28" s="262"/>
      <c r="P28" s="57"/>
    </row>
    <row r="29" spans="1:16" s="13" customFormat="1" ht="15.75" x14ac:dyDescent="0.25">
      <c r="A29" s="57"/>
      <c r="B29" s="274">
        <v>4</v>
      </c>
      <c r="C29" s="273" t="s">
        <v>1977</v>
      </c>
      <c r="D29" s="254"/>
      <c r="E29" s="254"/>
      <c r="F29" s="254"/>
      <c r="G29" s="254"/>
      <c r="H29" s="254"/>
      <c r="I29" s="254"/>
      <c r="J29" s="254"/>
      <c r="K29" s="254"/>
      <c r="L29" s="254"/>
      <c r="M29" s="254"/>
      <c r="N29" s="254"/>
      <c r="O29" s="262"/>
      <c r="P29" s="57"/>
    </row>
    <row r="30" spans="1:16" ht="34.5" customHeight="1" x14ac:dyDescent="0.25">
      <c r="A30" s="57"/>
      <c r="B30" s="274"/>
      <c r="C30" s="815" t="s">
        <v>4664</v>
      </c>
      <c r="D30" s="815"/>
      <c r="E30" s="815"/>
      <c r="F30" s="815"/>
      <c r="G30" s="815"/>
      <c r="H30" s="815"/>
      <c r="I30" s="815"/>
      <c r="J30" s="815"/>
      <c r="K30" s="815"/>
      <c r="L30" s="815"/>
      <c r="M30" s="815"/>
      <c r="N30" s="815"/>
      <c r="O30" s="262"/>
      <c r="P30" s="57"/>
    </row>
    <row r="31" spans="1:16" ht="15.75" x14ac:dyDescent="0.25">
      <c r="A31" s="57"/>
      <c r="B31" s="375" t="s">
        <v>1978</v>
      </c>
      <c r="C31" s="815" t="s">
        <v>4667</v>
      </c>
      <c r="D31" s="815"/>
      <c r="E31" s="815"/>
      <c r="F31" s="815"/>
      <c r="G31" s="815"/>
      <c r="H31" s="815"/>
      <c r="I31" s="815"/>
      <c r="J31" s="815"/>
      <c r="K31" s="815"/>
      <c r="L31" s="815"/>
      <c r="M31" s="815"/>
      <c r="N31" s="815"/>
      <c r="O31" s="262"/>
      <c r="P31" s="57"/>
    </row>
    <row r="32" spans="1:16" ht="15.75" x14ac:dyDescent="0.25">
      <c r="A32" s="57"/>
      <c r="B32" s="274"/>
      <c r="C32" s="377" t="s">
        <v>1985</v>
      </c>
      <c r="D32" s="369" t="s">
        <v>1981</v>
      </c>
      <c r="E32" s="369"/>
      <c r="F32" s="369"/>
      <c r="G32" s="369"/>
      <c r="H32" s="369"/>
      <c r="I32" s="369"/>
      <c r="J32" s="369"/>
      <c r="K32" s="369"/>
      <c r="L32" s="369"/>
      <c r="M32" s="369"/>
      <c r="N32" s="369"/>
      <c r="O32" s="263"/>
      <c r="P32" s="57"/>
    </row>
    <row r="33" spans="1:16" ht="15.75" x14ac:dyDescent="0.25">
      <c r="A33" s="57"/>
      <c r="B33" s="274"/>
      <c r="C33" s="264" t="s">
        <v>1985</v>
      </c>
      <c r="D33" s="254" t="s">
        <v>4666</v>
      </c>
      <c r="E33" s="254"/>
      <c r="F33" s="254"/>
      <c r="G33" s="254"/>
      <c r="H33" s="254"/>
      <c r="I33" s="254"/>
      <c r="J33" s="254"/>
      <c r="K33" s="254"/>
      <c r="L33" s="254"/>
      <c r="M33" s="254"/>
      <c r="N33" s="254"/>
      <c r="O33" s="262"/>
      <c r="P33" s="57"/>
    </row>
    <row r="34" spans="1:16" ht="15.75" x14ac:dyDescent="0.25">
      <c r="A34" s="57"/>
      <c r="B34" s="274"/>
      <c r="C34" s="264" t="s">
        <v>1985</v>
      </c>
      <c r="D34" s="254" t="s">
        <v>1982</v>
      </c>
      <c r="E34" s="254"/>
      <c r="F34" s="254"/>
      <c r="G34" s="254"/>
      <c r="H34" s="254"/>
      <c r="I34" s="254"/>
      <c r="J34" s="254"/>
      <c r="K34" s="254"/>
      <c r="L34" s="254"/>
      <c r="M34" s="254"/>
      <c r="N34" s="254"/>
      <c r="O34" s="262"/>
      <c r="P34" s="57"/>
    </row>
    <row r="35" spans="1:16" ht="15.75" x14ac:dyDescent="0.25">
      <c r="A35" s="57"/>
      <c r="B35" s="275"/>
      <c r="C35" s="264" t="s">
        <v>1985</v>
      </c>
      <c r="D35" s="254" t="s">
        <v>4665</v>
      </c>
      <c r="E35" s="254"/>
      <c r="F35" s="254"/>
      <c r="G35" s="254"/>
      <c r="H35" s="254"/>
      <c r="I35" s="254"/>
      <c r="J35" s="254"/>
      <c r="K35" s="254"/>
      <c r="L35" s="254"/>
      <c r="M35" s="254"/>
      <c r="N35" s="254"/>
      <c r="O35" s="262"/>
      <c r="P35" s="57"/>
    </row>
    <row r="36" spans="1:16" ht="15.75" x14ac:dyDescent="0.25">
      <c r="A36" s="57"/>
      <c r="B36" s="275"/>
      <c r="C36" s="264"/>
      <c r="D36" s="254"/>
      <c r="E36" s="254"/>
      <c r="F36" s="254"/>
      <c r="G36" s="254"/>
      <c r="H36" s="254"/>
      <c r="I36" s="254"/>
      <c r="J36" s="254"/>
      <c r="K36" s="254"/>
      <c r="L36" s="254"/>
      <c r="M36" s="254"/>
      <c r="N36" s="254"/>
      <c r="O36" s="262"/>
      <c r="P36" s="57"/>
    </row>
    <row r="37" spans="1:16" ht="33.75" customHeight="1" x14ac:dyDescent="0.25">
      <c r="A37" s="57"/>
      <c r="B37" s="376" t="s">
        <v>1979</v>
      </c>
      <c r="C37" s="815" t="s">
        <v>4668</v>
      </c>
      <c r="D37" s="815"/>
      <c r="E37" s="815"/>
      <c r="F37" s="815"/>
      <c r="G37" s="815"/>
      <c r="H37" s="815"/>
      <c r="I37" s="815"/>
      <c r="J37" s="815"/>
      <c r="K37" s="815"/>
      <c r="L37" s="815"/>
      <c r="M37" s="815"/>
      <c r="N37" s="815"/>
      <c r="O37" s="262"/>
      <c r="P37" s="57"/>
    </row>
    <row r="38" spans="1:16" ht="15.75" x14ac:dyDescent="0.25">
      <c r="A38" s="57"/>
      <c r="B38" s="274"/>
      <c r="C38" s="254" t="s">
        <v>1983</v>
      </c>
      <c r="D38" s="254"/>
      <c r="E38" s="254"/>
      <c r="F38" s="254"/>
      <c r="G38" s="254"/>
      <c r="H38" s="254"/>
      <c r="I38" s="254"/>
      <c r="J38" s="254"/>
      <c r="K38" s="254"/>
      <c r="L38" s="254"/>
      <c r="M38" s="254"/>
      <c r="N38" s="254"/>
      <c r="O38" s="262"/>
      <c r="P38" s="57"/>
    </row>
    <row r="39" spans="1:16" s="13" customFormat="1" ht="15.75" x14ac:dyDescent="0.25">
      <c r="A39" s="57"/>
      <c r="B39" s="274"/>
      <c r="C39" s="815" t="s">
        <v>4669</v>
      </c>
      <c r="D39" s="815"/>
      <c r="E39" s="815"/>
      <c r="F39" s="815"/>
      <c r="G39" s="815"/>
      <c r="H39" s="815"/>
      <c r="I39" s="815"/>
      <c r="J39" s="815"/>
      <c r="K39" s="815"/>
      <c r="L39" s="815"/>
      <c r="M39" s="815"/>
      <c r="N39" s="815"/>
      <c r="O39" s="262"/>
      <c r="P39" s="57"/>
    </row>
    <row r="40" spans="1:16" s="13" customFormat="1" ht="15.75" x14ac:dyDescent="0.25">
      <c r="A40" s="57"/>
      <c r="B40" s="274"/>
      <c r="C40" s="254"/>
      <c r="D40" s="254"/>
      <c r="E40" s="254"/>
      <c r="F40" s="254"/>
      <c r="G40" s="254"/>
      <c r="H40" s="254"/>
      <c r="I40" s="254"/>
      <c r="J40" s="254"/>
      <c r="K40" s="254"/>
      <c r="L40" s="254"/>
      <c r="M40" s="254"/>
      <c r="N40" s="254"/>
      <c r="O40" s="262"/>
      <c r="P40" s="57"/>
    </row>
    <row r="41" spans="1:16" s="13" customFormat="1" ht="47.25" customHeight="1" x14ac:dyDescent="0.25">
      <c r="A41" s="57"/>
      <c r="B41" s="376" t="s">
        <v>1980</v>
      </c>
      <c r="C41" s="815" t="s">
        <v>4936</v>
      </c>
      <c r="D41" s="815"/>
      <c r="E41" s="815"/>
      <c r="F41" s="815"/>
      <c r="G41" s="815"/>
      <c r="H41" s="815"/>
      <c r="I41" s="815"/>
      <c r="J41" s="815"/>
      <c r="K41" s="815"/>
      <c r="L41" s="815"/>
      <c r="M41" s="815"/>
      <c r="N41" s="815"/>
      <c r="O41" s="371"/>
      <c r="P41" s="57"/>
    </row>
    <row r="42" spans="1:16" s="13" customFormat="1" ht="15.75" x14ac:dyDescent="0.25">
      <c r="A42" s="57"/>
      <c r="B42" s="274"/>
      <c r="C42" s="265"/>
      <c r="D42" s="265"/>
      <c r="E42" s="265"/>
      <c r="F42" s="265"/>
      <c r="G42" s="265"/>
      <c r="H42" s="265"/>
      <c r="I42" s="265"/>
      <c r="J42" s="265"/>
      <c r="K42" s="265"/>
      <c r="L42" s="265"/>
      <c r="M42" s="265"/>
      <c r="N42" s="265"/>
      <c r="O42" s="266"/>
      <c r="P42" s="57"/>
    </row>
    <row r="43" spans="1:16" ht="15.75" x14ac:dyDescent="0.25">
      <c r="A43" s="57"/>
      <c r="B43" s="274">
        <v>5</v>
      </c>
      <c r="C43" s="273" t="s">
        <v>4933</v>
      </c>
      <c r="D43" s="254"/>
      <c r="E43" s="254"/>
      <c r="F43" s="254"/>
      <c r="G43" s="254"/>
      <c r="H43" s="254"/>
      <c r="I43" s="254"/>
      <c r="J43" s="254"/>
      <c r="K43" s="254"/>
      <c r="L43" s="254"/>
      <c r="M43" s="254"/>
      <c r="N43" s="254"/>
      <c r="O43" s="262"/>
      <c r="P43" s="57"/>
    </row>
    <row r="44" spans="1:16" ht="31.5" customHeight="1" x14ac:dyDescent="0.25">
      <c r="A44" s="57"/>
      <c r="B44" s="375"/>
      <c r="C44" s="815" t="s">
        <v>4934</v>
      </c>
      <c r="D44" s="815"/>
      <c r="E44" s="815"/>
      <c r="F44" s="815"/>
      <c r="G44" s="815"/>
      <c r="H44" s="815"/>
      <c r="I44" s="815"/>
      <c r="J44" s="815"/>
      <c r="K44" s="815"/>
      <c r="L44" s="815"/>
      <c r="M44" s="815"/>
      <c r="N44" s="254"/>
      <c r="O44" s="262"/>
      <c r="P44" s="57"/>
    </row>
    <row r="45" spans="1:16" ht="15.75" x14ac:dyDescent="0.25">
      <c r="A45" s="57"/>
      <c r="B45" s="274"/>
      <c r="C45" s="264"/>
      <c r="D45" s="254"/>
      <c r="E45" s="254"/>
      <c r="F45" s="254"/>
      <c r="G45" s="254"/>
      <c r="H45" s="254"/>
      <c r="I45" s="254"/>
      <c r="J45" s="254"/>
      <c r="K45" s="254"/>
      <c r="L45" s="254"/>
      <c r="M45" s="254"/>
      <c r="N45" s="254"/>
      <c r="O45" s="262"/>
      <c r="P45" s="57"/>
    </row>
    <row r="46" spans="1:16" ht="15.75" x14ac:dyDescent="0.25">
      <c r="A46" s="57"/>
      <c r="B46" s="274"/>
      <c r="C46" s="264"/>
      <c r="D46" s="254"/>
      <c r="E46" s="254"/>
      <c r="F46" s="254"/>
      <c r="G46" s="254"/>
      <c r="H46" s="254"/>
      <c r="I46" s="254"/>
      <c r="J46" s="254"/>
      <c r="K46" s="254"/>
      <c r="L46" s="254"/>
      <c r="M46" s="254"/>
      <c r="N46" s="254"/>
      <c r="O46" s="267"/>
      <c r="P46" s="57"/>
    </row>
    <row r="47" spans="1:16" ht="15.75" x14ac:dyDescent="0.25">
      <c r="A47" s="57"/>
      <c r="B47" s="274"/>
      <c r="C47" s="264"/>
      <c r="D47" s="254"/>
      <c r="E47" s="254"/>
      <c r="F47" s="254"/>
      <c r="G47" s="254"/>
      <c r="H47" s="254"/>
      <c r="I47" s="254"/>
      <c r="J47" s="254"/>
      <c r="K47" s="254"/>
      <c r="L47" s="254"/>
      <c r="M47" s="254"/>
      <c r="N47" s="254"/>
      <c r="O47" s="262"/>
      <c r="P47" s="57"/>
    </row>
    <row r="48" spans="1:16" ht="15.75" x14ac:dyDescent="0.25">
      <c r="A48" s="57"/>
      <c r="B48" s="274"/>
      <c r="C48" s="254"/>
      <c r="D48" s="254"/>
      <c r="E48" s="254"/>
      <c r="F48" s="254"/>
      <c r="G48" s="254"/>
      <c r="H48" s="254"/>
      <c r="I48" s="254"/>
      <c r="J48" s="254"/>
      <c r="K48" s="254"/>
      <c r="L48" s="254"/>
      <c r="M48" s="254"/>
      <c r="N48" s="254"/>
      <c r="O48" s="262"/>
      <c r="P48" s="57"/>
    </row>
    <row r="49" spans="1:49" ht="39.75" customHeight="1" x14ac:dyDescent="0.25">
      <c r="A49" s="57"/>
      <c r="B49" s="372"/>
      <c r="C49" s="816"/>
      <c r="D49" s="816"/>
      <c r="E49" s="816"/>
      <c r="F49" s="816"/>
      <c r="G49" s="816"/>
      <c r="H49" s="816"/>
      <c r="I49" s="816"/>
      <c r="J49" s="816"/>
      <c r="K49" s="816"/>
      <c r="L49" s="816"/>
      <c r="M49" s="816"/>
      <c r="N49" s="816"/>
      <c r="O49" s="374"/>
      <c r="P49" s="57"/>
    </row>
    <row r="50" spans="1:49" ht="15.75" x14ac:dyDescent="0.25">
      <c r="A50" s="57"/>
      <c r="B50" s="274"/>
      <c r="C50" s="373"/>
      <c r="D50" s="373"/>
      <c r="E50" s="373"/>
      <c r="F50" s="373"/>
      <c r="G50" s="373"/>
      <c r="H50" s="373"/>
      <c r="I50" s="373"/>
      <c r="J50" s="373"/>
      <c r="K50" s="373"/>
      <c r="L50" s="373"/>
      <c r="M50" s="373"/>
      <c r="N50" s="373"/>
      <c r="O50" s="374"/>
      <c r="P50" s="57"/>
    </row>
    <row r="51" spans="1:49" s="13" customFormat="1" ht="15.75" x14ac:dyDescent="0.25">
      <c r="A51" s="57"/>
      <c r="B51" s="274"/>
      <c r="C51" s="268"/>
      <c r="D51" s="268"/>
      <c r="E51" s="268"/>
      <c r="F51" s="268"/>
      <c r="G51" s="268"/>
      <c r="H51" s="268"/>
      <c r="I51" s="268"/>
      <c r="J51" s="268"/>
      <c r="K51" s="268"/>
      <c r="L51" s="268"/>
      <c r="M51" s="268"/>
      <c r="N51" s="268"/>
      <c r="O51" s="269"/>
      <c r="P51" s="57"/>
    </row>
    <row r="52" spans="1:49" ht="37.5" customHeight="1" x14ac:dyDescent="0.25">
      <c r="A52" s="57"/>
      <c r="B52" s="372"/>
      <c r="C52" s="815"/>
      <c r="D52" s="815"/>
      <c r="E52" s="815"/>
      <c r="F52" s="815"/>
      <c r="G52" s="815"/>
      <c r="H52" s="815"/>
      <c r="I52" s="815"/>
      <c r="J52" s="815"/>
      <c r="K52" s="815"/>
      <c r="L52" s="815"/>
      <c r="M52" s="815"/>
      <c r="N52" s="815"/>
      <c r="O52" s="371"/>
      <c r="P52" s="57"/>
    </row>
    <row r="53" spans="1:49" ht="15.75" x14ac:dyDescent="0.25">
      <c r="A53" s="57"/>
      <c r="B53" s="274"/>
      <c r="C53" s="370"/>
      <c r="D53" s="370"/>
      <c r="E53" s="370"/>
      <c r="F53" s="370"/>
      <c r="G53" s="370"/>
      <c r="H53" s="370"/>
      <c r="I53" s="370"/>
      <c r="J53" s="370"/>
      <c r="K53" s="370"/>
      <c r="L53" s="370"/>
      <c r="M53" s="370"/>
      <c r="N53" s="370"/>
      <c r="O53" s="371"/>
      <c r="P53" s="57"/>
    </row>
    <row r="54" spans="1:49" ht="14.25" customHeight="1" x14ac:dyDescent="0.25">
      <c r="A54" s="57"/>
      <c r="B54" s="274"/>
      <c r="C54" s="254"/>
      <c r="D54" s="254"/>
      <c r="E54" s="254"/>
      <c r="F54" s="254"/>
      <c r="G54" s="254"/>
      <c r="H54" s="254"/>
      <c r="I54" s="254"/>
      <c r="J54" s="254"/>
      <c r="K54" s="254"/>
      <c r="L54" s="254"/>
      <c r="M54" s="254"/>
      <c r="N54" s="254"/>
      <c r="O54" s="262"/>
      <c r="P54" s="57"/>
    </row>
    <row r="55" spans="1:49" ht="15.75" x14ac:dyDescent="0.25">
      <c r="A55" s="57"/>
      <c r="B55" s="261"/>
      <c r="C55" s="254"/>
      <c r="D55" s="254"/>
      <c r="E55" s="254"/>
      <c r="F55" s="254"/>
      <c r="G55" s="254"/>
      <c r="H55" s="254"/>
      <c r="I55" s="254"/>
      <c r="J55" s="254"/>
      <c r="K55" s="254"/>
      <c r="L55" s="254"/>
      <c r="M55" s="254"/>
      <c r="N55" s="254"/>
      <c r="O55" s="262"/>
      <c r="P55" s="57"/>
    </row>
    <row r="56" spans="1:49" s="69" customFormat="1" ht="24" customHeight="1" x14ac:dyDescent="0.25">
      <c r="A56" s="91"/>
      <c r="B56" s="274"/>
      <c r="C56" s="276"/>
      <c r="D56" s="276"/>
      <c r="E56" s="276"/>
      <c r="F56" s="276"/>
      <c r="G56" s="276"/>
      <c r="H56" s="276"/>
      <c r="I56" s="276"/>
      <c r="J56" s="276"/>
      <c r="K56" s="276"/>
      <c r="L56" s="276"/>
      <c r="M56" s="276"/>
      <c r="N56" s="276"/>
      <c r="O56" s="262"/>
      <c r="P56" s="57"/>
      <c r="AW56" s="119"/>
    </row>
    <row r="57" spans="1:49" ht="15.75" x14ac:dyDescent="0.25">
      <c r="A57" s="57"/>
      <c r="B57" s="261"/>
      <c r="C57" s="254"/>
      <c r="D57" s="254"/>
      <c r="E57" s="254"/>
      <c r="F57" s="254"/>
      <c r="G57" s="254"/>
      <c r="H57" s="254"/>
      <c r="I57" s="254"/>
      <c r="J57" s="254"/>
      <c r="K57" s="254"/>
      <c r="L57" s="254"/>
      <c r="M57" s="254"/>
      <c r="N57" s="254"/>
      <c r="O57" s="262"/>
      <c r="P57" s="57"/>
    </row>
    <row r="58" spans="1:49" ht="16.5" thickBot="1" x14ac:dyDescent="0.3">
      <c r="A58" s="57"/>
      <c r="B58" s="270"/>
      <c r="C58" s="271"/>
      <c r="D58" s="271"/>
      <c r="E58" s="271"/>
      <c r="F58" s="271"/>
      <c r="G58" s="271"/>
      <c r="H58" s="271"/>
      <c r="I58" s="271"/>
      <c r="J58" s="271"/>
      <c r="K58" s="271"/>
      <c r="L58" s="271"/>
      <c r="M58" s="271"/>
      <c r="N58" s="271"/>
      <c r="O58" s="272"/>
      <c r="P58" s="57"/>
    </row>
    <row r="59" spans="1:49" x14ac:dyDescent="0.25">
      <c r="A59" s="57"/>
      <c r="B59" s="260"/>
      <c r="C59" s="57"/>
      <c r="D59" s="57"/>
      <c r="E59" s="57"/>
      <c r="F59" s="57"/>
      <c r="G59" s="57"/>
      <c r="H59" s="57"/>
      <c r="I59" s="57"/>
      <c r="J59" s="57"/>
      <c r="K59" s="57"/>
      <c r="L59" s="57"/>
      <c r="M59" s="57"/>
      <c r="N59" s="57"/>
      <c r="O59" s="57"/>
      <c r="P59" s="57"/>
    </row>
    <row r="61" spans="1:49" hidden="1" x14ac:dyDescent="0.25">
      <c r="C61" s="69"/>
      <c r="D61" s="119"/>
    </row>
    <row r="62" spans="1:49" hidden="1" x14ac:dyDescent="0.25">
      <c r="C62" s="108" t="s">
        <v>29</v>
      </c>
      <c r="D62" s="108" t="s">
        <v>29</v>
      </c>
    </row>
    <row r="63" spans="1:49" hidden="1" x14ac:dyDescent="0.25">
      <c r="C63" s="109" t="s">
        <v>30</v>
      </c>
      <c r="D63" s="109" t="s">
        <v>30</v>
      </c>
    </row>
    <row r="64" spans="1:49" hidden="1" x14ac:dyDescent="0.25">
      <c r="C64" s="110" t="s">
        <v>31</v>
      </c>
      <c r="D64" s="110" t="s">
        <v>31</v>
      </c>
    </row>
    <row r="65" spans="3:3" hidden="1" x14ac:dyDescent="0.25">
      <c r="C65" s="111" t="s">
        <v>4</v>
      </c>
    </row>
  </sheetData>
  <sheetProtection password="CCDD" sheet="1" objects="1" scenarios="1" selectLockedCells="1" selectUnlockedCells="1"/>
  <mergeCells count="13">
    <mergeCell ref="C31:N31"/>
    <mergeCell ref="H4:N12"/>
    <mergeCell ref="D16:L19"/>
    <mergeCell ref="C30:N30"/>
    <mergeCell ref="C23:N24"/>
    <mergeCell ref="C27:N27"/>
    <mergeCell ref="B13:D14"/>
    <mergeCell ref="C37:N37"/>
    <mergeCell ref="C41:N41"/>
    <mergeCell ref="C49:N49"/>
    <mergeCell ref="C52:N52"/>
    <mergeCell ref="C39:N39"/>
    <mergeCell ref="C44:M44"/>
  </mergeCells>
  <dataValidations count="1">
    <dataValidation type="list" allowBlank="1" showInputMessage="1" showErrorMessage="1" sqref="D61:D64">
      <formula1>ExNA</formula1>
    </dataValidation>
  </dataValidations>
  <pageMargins left="0.70866141732283472" right="0.70866141732283472" top="0.74803149606299213" bottom="0.74803149606299213" header="0.31496062992125984" footer="0.31496062992125984"/>
  <pageSetup paperSize="9" scale="65" orientation="portrait" horizontalDpi="1200" verticalDpi="1200" r:id="rId1"/>
  <drawing r:id="rId2"/>
  <legacyDrawing r:id="rId3"/>
  <oleObjects>
    <mc:AlternateContent xmlns:mc="http://schemas.openxmlformats.org/markup-compatibility/2006">
      <mc:Choice Requires="x14">
        <oleObject progId="Word.Picture.8" shapeId="321539" r:id="rId4">
          <objectPr defaultSize="0" autoPict="0" r:id="rId5">
            <anchor moveWithCells="1" sizeWithCells="1">
              <from>
                <xdr:col>1</xdr:col>
                <xdr:colOff>314325</xdr:colOff>
                <xdr:row>2</xdr:row>
                <xdr:rowOff>104775</xdr:rowOff>
              </from>
              <to>
                <xdr:col>3</xdr:col>
                <xdr:colOff>542925</xdr:colOff>
                <xdr:row>11</xdr:row>
                <xdr:rowOff>95250</xdr:rowOff>
              </to>
            </anchor>
          </objectPr>
        </oleObject>
      </mc:Choice>
      <mc:Fallback>
        <oleObject progId="Word.Picture.8" shapeId="321539"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FF00"/>
    <pageSetUpPr fitToPage="1"/>
  </sheetPr>
  <dimension ref="A1:O236"/>
  <sheetViews>
    <sheetView view="pageBreakPreview" topLeftCell="A3" zoomScale="80" zoomScaleSheetLayoutView="80" workbookViewId="0">
      <pane xSplit="4" ySplit="9" topLeftCell="E45" activePane="bottomRight" state="frozen"/>
      <selection activeCell="B36" sqref="B36"/>
      <selection pane="topRight" activeCell="B36" sqref="B36"/>
      <selection pane="bottomLeft" activeCell="B36" sqref="B36"/>
      <selection pane="bottomRight" activeCell="E17" sqref="E17"/>
    </sheetView>
  </sheetViews>
  <sheetFormatPr defaultRowHeight="15" x14ac:dyDescent="0.25"/>
  <cols>
    <col min="1" max="1" width="3.7109375" style="1" customWidth="1"/>
    <col min="2" max="2" width="7.42578125" style="1" customWidth="1"/>
    <col min="3" max="3" width="15.28515625" style="1" customWidth="1"/>
    <col min="4" max="4" width="35.7109375" style="15" customWidth="1"/>
    <col min="5" max="5" width="11.85546875" style="1" customWidth="1"/>
    <col min="6" max="6" width="10.7109375" style="1" customWidth="1"/>
    <col min="7" max="7" width="25.140625" style="1" customWidth="1"/>
    <col min="8" max="8" width="23.42578125" style="1" customWidth="1"/>
    <col min="9" max="9" width="34.5703125" style="1" customWidth="1"/>
    <col min="10" max="10" width="3.7109375" style="1" customWidth="1"/>
    <col min="11" max="11" width="9.140625" style="19" hidden="1" customWidth="1"/>
    <col min="12" max="12" width="4.85546875" style="1" customWidth="1"/>
    <col min="13" max="13" width="16.7109375" style="1" customWidth="1"/>
    <col min="14" max="14" width="14" style="1" customWidth="1"/>
    <col min="15" max="15" width="29" style="1" customWidth="1"/>
    <col min="16" max="16384" width="9.140625" style="1"/>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517"/>
      <c r="B3" s="902" t="s">
        <v>373</v>
      </c>
      <c r="C3" s="903"/>
      <c r="D3" s="903"/>
      <c r="E3" s="903"/>
      <c r="F3" s="903"/>
      <c r="G3" s="903"/>
      <c r="H3" s="903"/>
      <c r="I3" s="904"/>
      <c r="J3" s="518"/>
      <c r="K3" s="119"/>
      <c r="L3" s="392"/>
    </row>
    <row r="4" spans="1:15" s="69" customFormat="1" ht="19.5" thickBot="1" x14ac:dyDescent="0.35">
      <c r="A4" s="517"/>
      <c r="B4" s="519"/>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customHeight="1" thickBot="1" x14ac:dyDescent="0.35">
      <c r="A6" s="517"/>
      <c r="B6" s="522"/>
      <c r="C6" s="523"/>
      <c r="D6" s="905"/>
      <c r="E6" s="524"/>
      <c r="F6" s="525"/>
      <c r="G6" s="907"/>
      <c r="H6" s="526"/>
      <c r="I6" s="909"/>
      <c r="J6" s="518"/>
      <c r="K6" s="119"/>
      <c r="L6" s="3"/>
    </row>
    <row r="7" spans="1:15" s="69" customFormat="1" ht="15.75" thickBot="1" x14ac:dyDescent="0.3">
      <c r="A7" s="517"/>
      <c r="B7" s="519"/>
      <c r="C7" s="519"/>
      <c r="D7" s="519"/>
      <c r="E7" s="519"/>
      <c r="F7" s="519"/>
      <c r="G7" s="519"/>
      <c r="H7" s="519"/>
      <c r="I7" s="519"/>
      <c r="J7" s="518"/>
      <c r="K7" s="119"/>
    </row>
    <row r="8" spans="1:15" s="69" customFormat="1" ht="15" customHeight="1" x14ac:dyDescent="0.25">
      <c r="A8" s="517"/>
      <c r="B8" s="911"/>
      <c r="C8" s="912"/>
      <c r="D8" s="915">
        <f>D142</f>
        <v>2.875</v>
      </c>
      <c r="E8" s="519"/>
      <c r="F8" s="911"/>
      <c r="G8" s="912"/>
      <c r="H8" s="916">
        <f>D145</f>
        <v>0</v>
      </c>
      <c r="I8" s="519"/>
      <c r="J8" s="518"/>
      <c r="K8" s="119"/>
    </row>
    <row r="9" spans="1:15" s="69" customFormat="1" ht="17.25" customHeight="1" thickBot="1" x14ac:dyDescent="0.3">
      <c r="A9" s="517"/>
      <c r="B9" s="913"/>
      <c r="C9" s="914"/>
      <c r="D9" s="915"/>
      <c r="E9" s="519"/>
      <c r="F9" s="913"/>
      <c r="G9" s="914"/>
      <c r="H9" s="916"/>
      <c r="I9" s="527" t="s">
        <v>1477</v>
      </c>
      <c r="J9" s="518"/>
      <c r="K9" s="119"/>
    </row>
    <row r="10" spans="1:15" s="69" customFormat="1" ht="18.75" x14ac:dyDescent="0.3">
      <c r="A10" s="517"/>
      <c r="B10" s="519"/>
      <c r="C10" s="520"/>
      <c r="D10" s="519"/>
      <c r="E10" s="519"/>
      <c r="F10" s="519"/>
      <c r="G10" s="519"/>
      <c r="H10" s="519"/>
      <c r="I10" s="519"/>
      <c r="J10" s="518"/>
      <c r="K10" s="119"/>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M11" s="494" t="s">
        <v>4877</v>
      </c>
      <c r="N11" s="494" t="s">
        <v>4878</v>
      </c>
      <c r="O11" s="494" t="s">
        <v>4879</v>
      </c>
    </row>
    <row r="12" spans="1:15" s="3" customFormat="1" ht="23.1" customHeight="1" x14ac:dyDescent="0.25">
      <c r="A12" s="531"/>
      <c r="B12" s="462" t="s">
        <v>4660</v>
      </c>
      <c r="C12" s="463"/>
      <c r="D12" s="463"/>
      <c r="E12" s="463"/>
      <c r="F12" s="463"/>
      <c r="G12" s="463"/>
      <c r="H12" s="463"/>
      <c r="I12" s="464"/>
      <c r="J12" s="535"/>
      <c r="K12" s="19"/>
    </row>
    <row r="13" spans="1:15" s="2" customFormat="1" ht="120" x14ac:dyDescent="0.25">
      <c r="A13" s="660"/>
      <c r="B13" s="538">
        <v>1</v>
      </c>
      <c r="C13" s="538"/>
      <c r="D13" s="381" t="s">
        <v>4955</v>
      </c>
      <c r="E13" s="112" t="s">
        <v>29</v>
      </c>
      <c r="F13" s="763">
        <f>IF(E13="yes",3,IF(E13="Partial",2,IF(E13="No",1,IF(E13="N/A","",IF(E13="","")))))</f>
        <v>3</v>
      </c>
      <c r="G13" s="89"/>
      <c r="H13" s="382" t="s">
        <v>1742</v>
      </c>
      <c r="I13" s="381" t="s">
        <v>1744</v>
      </c>
      <c r="J13" s="661"/>
      <c r="K13" s="119">
        <f>IF(E13="",1,0)</f>
        <v>0</v>
      </c>
      <c r="L13" s="412"/>
      <c r="M13" s="657"/>
      <c r="N13" s="657"/>
      <c r="O13" s="657"/>
    </row>
    <row r="14" spans="1:15" s="2" customFormat="1" ht="75" x14ac:dyDescent="0.25">
      <c r="A14" s="660"/>
      <c r="B14" s="538">
        <v>2</v>
      </c>
      <c r="C14" s="538"/>
      <c r="D14" s="378" t="s">
        <v>3762</v>
      </c>
      <c r="E14" s="112" t="s">
        <v>29</v>
      </c>
      <c r="F14" s="763">
        <f t="shared" ref="F14:F21" si="0">IF(E14="yes",3,IF(E14="Partial",2,IF(E14="No",1,IF(E14="N/A","",IF(E14="","")))))</f>
        <v>3</v>
      </c>
      <c r="G14" s="89"/>
      <c r="H14" s="382" t="s">
        <v>3820</v>
      </c>
      <c r="I14" s="381" t="s">
        <v>3822</v>
      </c>
      <c r="J14" s="661"/>
      <c r="K14" s="119">
        <f>IF(E14="",1,0)</f>
        <v>0</v>
      </c>
      <c r="L14" s="412"/>
      <c r="M14" s="657"/>
      <c r="N14" s="657"/>
      <c r="O14" s="657"/>
    </row>
    <row r="15" spans="1:15" s="2" customFormat="1" ht="45" x14ac:dyDescent="0.25">
      <c r="A15" s="660"/>
      <c r="B15" s="538">
        <v>3</v>
      </c>
      <c r="C15" s="538"/>
      <c r="D15" s="378" t="s">
        <v>3761</v>
      </c>
      <c r="E15" s="112" t="s">
        <v>30</v>
      </c>
      <c r="F15" s="763">
        <f t="shared" si="0"/>
        <v>2</v>
      </c>
      <c r="G15" s="89" t="s">
        <v>5190</v>
      </c>
      <c r="H15" s="382" t="s">
        <v>3821</v>
      </c>
      <c r="I15" s="381" t="s">
        <v>3823</v>
      </c>
      <c r="J15" s="661"/>
      <c r="K15" s="119">
        <f>IF(E15="",1,0)</f>
        <v>0</v>
      </c>
      <c r="L15" s="412"/>
      <c r="M15" s="657"/>
      <c r="N15" s="657"/>
      <c r="O15" s="657"/>
    </row>
    <row r="16" spans="1:15" s="2" customFormat="1" ht="23.1" customHeight="1" x14ac:dyDescent="0.25">
      <c r="A16" s="660"/>
      <c r="B16" s="462" t="s">
        <v>4661</v>
      </c>
      <c r="C16" s="463"/>
      <c r="D16" s="463"/>
      <c r="E16" s="508"/>
      <c r="F16" s="463"/>
      <c r="G16" s="508"/>
      <c r="H16" s="463"/>
      <c r="I16" s="464"/>
      <c r="J16" s="661"/>
      <c r="K16" s="119"/>
      <c r="L16" s="412"/>
      <c r="M16" s="657"/>
      <c r="N16" s="657"/>
      <c r="O16" s="657"/>
    </row>
    <row r="17" spans="1:15" s="2" customFormat="1" ht="60" x14ac:dyDescent="0.25">
      <c r="A17" s="660"/>
      <c r="B17" s="538">
        <v>4</v>
      </c>
      <c r="C17" s="538"/>
      <c r="D17" s="378" t="s">
        <v>1745</v>
      </c>
      <c r="E17" s="112" t="s">
        <v>29</v>
      </c>
      <c r="F17" s="763">
        <f t="shared" si="0"/>
        <v>3</v>
      </c>
      <c r="G17" s="89"/>
      <c r="H17" s="381" t="s">
        <v>1743</v>
      </c>
      <c r="I17" s="381" t="s">
        <v>1746</v>
      </c>
      <c r="J17" s="661"/>
      <c r="K17" s="119">
        <f>IF(E17="",1,0)</f>
        <v>0</v>
      </c>
      <c r="L17" s="412"/>
      <c r="M17" s="657"/>
      <c r="N17" s="657"/>
      <c r="O17" s="657"/>
    </row>
    <row r="18" spans="1:15" s="2" customFormat="1" ht="45" x14ac:dyDescent="0.25">
      <c r="A18" s="660"/>
      <c r="B18" s="538">
        <v>5</v>
      </c>
      <c r="C18" s="538"/>
      <c r="D18" s="379" t="s">
        <v>2227</v>
      </c>
      <c r="E18" s="112" t="s">
        <v>29</v>
      </c>
      <c r="F18" s="763">
        <f t="shared" si="0"/>
        <v>3</v>
      </c>
      <c r="G18" s="89"/>
      <c r="H18" s="382" t="s">
        <v>2898</v>
      </c>
      <c r="I18" s="382" t="s">
        <v>1747</v>
      </c>
      <c r="J18" s="661"/>
      <c r="K18" s="119">
        <f>IF(E18="",1,0)</f>
        <v>0</v>
      </c>
      <c r="L18" s="412"/>
      <c r="M18" s="657"/>
      <c r="N18" s="657"/>
      <c r="O18" s="657"/>
    </row>
    <row r="19" spans="1:15" s="2" customFormat="1" ht="60" x14ac:dyDescent="0.25">
      <c r="A19" s="660"/>
      <c r="B19" s="538">
        <v>6</v>
      </c>
      <c r="C19" s="538"/>
      <c r="D19" s="379" t="s">
        <v>3428</v>
      </c>
      <c r="E19" s="112" t="s">
        <v>29</v>
      </c>
      <c r="F19" s="763">
        <f t="shared" si="0"/>
        <v>3</v>
      </c>
      <c r="G19" s="89"/>
      <c r="H19" s="382" t="s">
        <v>3479</v>
      </c>
      <c r="I19" s="382" t="s">
        <v>4058</v>
      </c>
      <c r="J19" s="661"/>
      <c r="K19" s="119">
        <f>IF(E19="",1,0)</f>
        <v>0</v>
      </c>
      <c r="L19" s="412"/>
      <c r="M19" s="657"/>
      <c r="N19" s="657"/>
      <c r="O19" s="657"/>
    </row>
    <row r="20" spans="1:15" s="2" customFormat="1" ht="90" x14ac:dyDescent="0.25">
      <c r="A20" s="660"/>
      <c r="B20" s="538">
        <v>7</v>
      </c>
      <c r="C20" s="662"/>
      <c r="D20" s="636" t="s">
        <v>4048</v>
      </c>
      <c r="E20" s="112" t="s">
        <v>29</v>
      </c>
      <c r="F20" s="763">
        <f t="shared" si="0"/>
        <v>3</v>
      </c>
      <c r="G20" s="89"/>
      <c r="H20" s="382" t="s">
        <v>4050</v>
      </c>
      <c r="I20" s="382" t="s">
        <v>4049</v>
      </c>
      <c r="J20" s="661"/>
      <c r="K20" s="119">
        <f>IF(E20="",1,0)</f>
        <v>0</v>
      </c>
      <c r="L20" s="412"/>
      <c r="M20" s="657"/>
      <c r="N20" s="657"/>
      <c r="O20" s="657"/>
    </row>
    <row r="21" spans="1:15" ht="75" x14ac:dyDescent="0.25">
      <c r="A21" s="619"/>
      <c r="B21" s="538">
        <v>8</v>
      </c>
      <c r="C21" s="662"/>
      <c r="D21" s="379" t="s">
        <v>4060</v>
      </c>
      <c r="E21" s="112" t="s">
        <v>29</v>
      </c>
      <c r="F21" s="763">
        <f t="shared" si="0"/>
        <v>3</v>
      </c>
      <c r="G21" s="89"/>
      <c r="H21" s="382" t="s">
        <v>2899</v>
      </c>
      <c r="I21" s="382" t="s">
        <v>4056</v>
      </c>
      <c r="J21" s="620"/>
      <c r="K21" s="119">
        <f>IF(E21="",1,0)</f>
        <v>0</v>
      </c>
      <c r="L21" s="406"/>
      <c r="M21" s="505"/>
      <c r="N21" s="505"/>
      <c r="O21" s="505"/>
    </row>
    <row r="22" spans="1:15" ht="23.1" customHeight="1" x14ac:dyDescent="0.25">
      <c r="A22" s="619"/>
      <c r="B22" s="462" t="s">
        <v>198</v>
      </c>
      <c r="C22" s="463"/>
      <c r="D22" s="463"/>
      <c r="E22" s="508"/>
      <c r="F22" s="463"/>
      <c r="G22" s="508"/>
      <c r="H22" s="463"/>
      <c r="I22" s="464"/>
      <c r="J22" s="620"/>
      <c r="K22" s="119"/>
      <c r="L22" s="406"/>
      <c r="M22" s="505"/>
      <c r="N22" s="505"/>
      <c r="O22" s="505"/>
    </row>
    <row r="23" spans="1:15" s="10" customFormat="1" ht="30" x14ac:dyDescent="0.25">
      <c r="A23" s="619"/>
      <c r="B23" s="604"/>
      <c r="C23" s="604"/>
      <c r="D23" s="382" t="s">
        <v>2007</v>
      </c>
      <c r="E23" s="768"/>
      <c r="F23" s="762" t="str">
        <f>IF(E23="yes",3,IF(E23="Partial",2,IF(E23="No",1,IF(E23="N/A","",IF(E23="","")))))</f>
        <v/>
      </c>
      <c r="G23" s="89"/>
      <c r="H23" s="382" t="s">
        <v>4054</v>
      </c>
      <c r="I23" s="382" t="s">
        <v>4047</v>
      </c>
      <c r="J23" s="620"/>
      <c r="K23" s="119"/>
      <c r="L23" s="413"/>
      <c r="M23" s="658"/>
      <c r="N23" s="658"/>
      <c r="O23" s="658"/>
    </row>
    <row r="24" spans="1:15" x14ac:dyDescent="0.25">
      <c r="A24" s="619"/>
      <c r="B24" s="663">
        <v>9</v>
      </c>
      <c r="C24" s="538"/>
      <c r="D24" s="664" t="s">
        <v>199</v>
      </c>
      <c r="E24" s="112" t="s">
        <v>29</v>
      </c>
      <c r="F24" s="763">
        <f>IF(E24="yes",3,IF(E24="Partial",2,IF(E24="No",1,IF(E24="N/A","",IF(E24="","")))))</f>
        <v>3</v>
      </c>
      <c r="G24" s="89"/>
      <c r="H24" s="382"/>
      <c r="I24" s="382"/>
      <c r="J24" s="620"/>
      <c r="K24" s="119">
        <f t="shared" ref="K24:K47" si="1">IF(E24="",1,0)</f>
        <v>0</v>
      </c>
      <c r="L24" s="406"/>
      <c r="M24" s="505"/>
      <c r="N24" s="505"/>
      <c r="O24" s="505"/>
    </row>
    <row r="25" spans="1:15" x14ac:dyDescent="0.25">
      <c r="A25" s="619"/>
      <c r="B25" s="663">
        <v>10</v>
      </c>
      <c r="C25" s="538"/>
      <c r="D25" s="664" t="s">
        <v>200</v>
      </c>
      <c r="E25" s="112" t="s">
        <v>29</v>
      </c>
      <c r="F25" s="763">
        <f t="shared" ref="F25:F38" si="2">IF(E25="yes",3,IF(E25="Partial",2,IF(E25="No",1,IF(E25="N/A","",IF(E25="","")))))</f>
        <v>3</v>
      </c>
      <c r="G25" s="89"/>
      <c r="H25" s="382"/>
      <c r="I25" s="382"/>
      <c r="J25" s="620"/>
      <c r="K25" s="119">
        <f t="shared" si="1"/>
        <v>0</v>
      </c>
      <c r="L25" s="406"/>
      <c r="M25" s="505"/>
      <c r="N25" s="505"/>
      <c r="O25" s="505"/>
    </row>
    <row r="26" spans="1:15" x14ac:dyDescent="0.25">
      <c r="A26" s="619"/>
      <c r="B26" s="663">
        <v>11</v>
      </c>
      <c r="C26" s="538"/>
      <c r="D26" s="664" t="s">
        <v>201</v>
      </c>
      <c r="E26" s="112" t="s">
        <v>29</v>
      </c>
      <c r="F26" s="763">
        <f t="shared" si="2"/>
        <v>3</v>
      </c>
      <c r="G26" s="89"/>
      <c r="H26" s="382"/>
      <c r="I26" s="382"/>
      <c r="J26" s="620"/>
      <c r="K26" s="119">
        <f t="shared" si="1"/>
        <v>0</v>
      </c>
      <c r="L26" s="406"/>
      <c r="M26" s="505"/>
      <c r="N26" s="505"/>
      <c r="O26" s="505"/>
    </row>
    <row r="27" spans="1:15" x14ac:dyDescent="0.25">
      <c r="A27" s="619"/>
      <c r="B27" s="663">
        <v>12</v>
      </c>
      <c r="C27" s="538"/>
      <c r="D27" s="664" t="s">
        <v>202</v>
      </c>
      <c r="E27" s="112" t="s">
        <v>29</v>
      </c>
      <c r="F27" s="763">
        <f t="shared" si="2"/>
        <v>3</v>
      </c>
      <c r="G27" s="89"/>
      <c r="H27" s="382"/>
      <c r="I27" s="382"/>
      <c r="J27" s="620"/>
      <c r="K27" s="119">
        <f t="shared" si="1"/>
        <v>0</v>
      </c>
      <c r="L27" s="406"/>
      <c r="M27" s="505"/>
      <c r="N27" s="505"/>
      <c r="O27" s="505"/>
    </row>
    <row r="28" spans="1:15" s="7" customFormat="1" x14ac:dyDescent="0.25">
      <c r="A28" s="665"/>
      <c r="B28" s="663">
        <v>13</v>
      </c>
      <c r="C28" s="538"/>
      <c r="D28" s="664" t="s">
        <v>203</v>
      </c>
      <c r="E28" s="112" t="s">
        <v>29</v>
      </c>
      <c r="F28" s="763">
        <f t="shared" si="2"/>
        <v>3</v>
      </c>
      <c r="G28" s="89"/>
      <c r="H28" s="382"/>
      <c r="I28" s="382"/>
      <c r="J28" s="666"/>
      <c r="K28" s="119">
        <f t="shared" si="1"/>
        <v>0</v>
      </c>
      <c r="L28" s="414"/>
      <c r="M28" s="659"/>
      <c r="N28" s="659"/>
      <c r="O28" s="659"/>
    </row>
    <row r="29" spans="1:15" s="7" customFormat="1" x14ac:dyDescent="0.25">
      <c r="A29" s="665"/>
      <c r="B29" s="663">
        <v>14</v>
      </c>
      <c r="C29" s="538"/>
      <c r="D29" s="664" t="s">
        <v>204</v>
      </c>
      <c r="E29" s="112" t="s">
        <v>29</v>
      </c>
      <c r="F29" s="763">
        <f t="shared" si="2"/>
        <v>3</v>
      </c>
      <c r="G29" s="89"/>
      <c r="H29" s="382"/>
      <c r="I29" s="382"/>
      <c r="J29" s="666"/>
      <c r="K29" s="119">
        <f t="shared" si="1"/>
        <v>0</v>
      </c>
      <c r="L29" s="414"/>
      <c r="M29" s="659"/>
      <c r="N29" s="659"/>
      <c r="O29" s="659"/>
    </row>
    <row r="30" spans="1:15" s="6" customFormat="1" x14ac:dyDescent="0.25">
      <c r="A30" s="667"/>
      <c r="B30" s="663">
        <v>15</v>
      </c>
      <c r="C30" s="538"/>
      <c r="D30" s="664" t="s">
        <v>205</v>
      </c>
      <c r="E30" s="112" t="s">
        <v>29</v>
      </c>
      <c r="F30" s="763">
        <f t="shared" si="2"/>
        <v>3</v>
      </c>
      <c r="G30" s="89"/>
      <c r="H30" s="382"/>
      <c r="I30" s="382"/>
      <c r="J30" s="668"/>
      <c r="K30" s="119">
        <f t="shared" si="1"/>
        <v>0</v>
      </c>
      <c r="L30" s="415"/>
      <c r="M30" s="595"/>
      <c r="N30" s="595"/>
      <c r="O30" s="595"/>
    </row>
    <row r="31" spans="1:15" s="6" customFormat="1" x14ac:dyDescent="0.25">
      <c r="A31" s="667"/>
      <c r="B31" s="663">
        <v>16</v>
      </c>
      <c r="C31" s="538"/>
      <c r="D31" s="664" t="s">
        <v>206</v>
      </c>
      <c r="E31" s="112" t="s">
        <v>29</v>
      </c>
      <c r="F31" s="763">
        <f t="shared" si="2"/>
        <v>3</v>
      </c>
      <c r="G31" s="89"/>
      <c r="H31" s="382"/>
      <c r="I31" s="382"/>
      <c r="J31" s="668"/>
      <c r="K31" s="119">
        <f t="shared" si="1"/>
        <v>0</v>
      </c>
      <c r="L31" s="415"/>
      <c r="M31" s="595"/>
      <c r="N31" s="595"/>
      <c r="O31" s="595"/>
    </row>
    <row r="32" spans="1:15" s="7" customFormat="1" x14ac:dyDescent="0.25">
      <c r="A32" s="665"/>
      <c r="B32" s="663">
        <v>17</v>
      </c>
      <c r="C32" s="538"/>
      <c r="D32" s="664" t="s">
        <v>207</v>
      </c>
      <c r="E32" s="112" t="s">
        <v>29</v>
      </c>
      <c r="F32" s="763">
        <f t="shared" si="2"/>
        <v>3</v>
      </c>
      <c r="G32" s="89"/>
      <c r="H32" s="382"/>
      <c r="I32" s="382"/>
      <c r="J32" s="666"/>
      <c r="K32" s="119">
        <f t="shared" si="1"/>
        <v>0</v>
      </c>
      <c r="L32" s="414"/>
      <c r="M32" s="659"/>
      <c r="N32" s="659"/>
      <c r="O32" s="659"/>
    </row>
    <row r="33" spans="1:15" s="7" customFormat="1" x14ac:dyDescent="0.25">
      <c r="A33" s="665"/>
      <c r="B33" s="663">
        <v>18</v>
      </c>
      <c r="C33" s="538"/>
      <c r="D33" s="664" t="s">
        <v>208</v>
      </c>
      <c r="E33" s="112" t="s">
        <v>29</v>
      </c>
      <c r="F33" s="763">
        <f t="shared" si="2"/>
        <v>3</v>
      </c>
      <c r="G33" s="89"/>
      <c r="H33" s="382"/>
      <c r="I33" s="382"/>
      <c r="J33" s="666"/>
      <c r="K33" s="119">
        <f t="shared" si="1"/>
        <v>0</v>
      </c>
      <c r="L33" s="414"/>
      <c r="M33" s="659"/>
      <c r="N33" s="659"/>
      <c r="O33" s="659"/>
    </row>
    <row r="34" spans="1:15" s="7" customFormat="1" x14ac:dyDescent="0.25">
      <c r="A34" s="665"/>
      <c r="B34" s="663">
        <v>19</v>
      </c>
      <c r="C34" s="538"/>
      <c r="D34" s="664" t="s">
        <v>209</v>
      </c>
      <c r="E34" s="112" t="s">
        <v>29</v>
      </c>
      <c r="F34" s="763">
        <f t="shared" si="2"/>
        <v>3</v>
      </c>
      <c r="G34" s="89"/>
      <c r="H34" s="382"/>
      <c r="I34" s="382"/>
      <c r="J34" s="666"/>
      <c r="K34" s="119">
        <f t="shared" si="1"/>
        <v>0</v>
      </c>
      <c r="L34" s="414"/>
      <c r="M34" s="659"/>
      <c r="N34" s="659"/>
      <c r="O34" s="659"/>
    </row>
    <row r="35" spans="1:15" s="7" customFormat="1" x14ac:dyDescent="0.25">
      <c r="A35" s="665"/>
      <c r="B35" s="663">
        <v>20</v>
      </c>
      <c r="C35" s="538"/>
      <c r="D35" s="664" t="s">
        <v>210</v>
      </c>
      <c r="E35" s="112" t="s">
        <v>29</v>
      </c>
      <c r="F35" s="763">
        <f t="shared" si="2"/>
        <v>3</v>
      </c>
      <c r="G35" s="89"/>
      <c r="H35" s="382"/>
      <c r="I35" s="382"/>
      <c r="J35" s="666"/>
      <c r="K35" s="119">
        <f t="shared" si="1"/>
        <v>0</v>
      </c>
      <c r="L35" s="414"/>
      <c r="M35" s="659"/>
      <c r="N35" s="659"/>
      <c r="O35" s="659"/>
    </row>
    <row r="36" spans="1:15" s="7" customFormat="1" x14ac:dyDescent="0.25">
      <c r="A36" s="665"/>
      <c r="B36" s="663">
        <v>21</v>
      </c>
      <c r="C36" s="538"/>
      <c r="D36" s="664" t="s">
        <v>211</v>
      </c>
      <c r="E36" s="112" t="s">
        <v>29</v>
      </c>
      <c r="F36" s="763">
        <f t="shared" si="2"/>
        <v>3</v>
      </c>
      <c r="G36" s="89"/>
      <c r="H36" s="382"/>
      <c r="I36" s="382"/>
      <c r="J36" s="666"/>
      <c r="K36" s="119">
        <f t="shared" si="1"/>
        <v>0</v>
      </c>
      <c r="L36" s="414"/>
      <c r="M36" s="659"/>
      <c r="N36" s="659"/>
      <c r="O36" s="659"/>
    </row>
    <row r="37" spans="1:15" s="7" customFormat="1" x14ac:dyDescent="0.25">
      <c r="A37" s="665"/>
      <c r="B37" s="663">
        <v>22</v>
      </c>
      <c r="C37" s="538"/>
      <c r="D37" s="664" t="s">
        <v>1151</v>
      </c>
      <c r="E37" s="112" t="s">
        <v>29</v>
      </c>
      <c r="F37" s="763">
        <f t="shared" si="2"/>
        <v>3</v>
      </c>
      <c r="G37" s="89"/>
      <c r="H37" s="382"/>
      <c r="I37" s="382"/>
      <c r="J37" s="666"/>
      <c r="K37" s="119">
        <f t="shared" si="1"/>
        <v>0</v>
      </c>
      <c r="L37" s="414"/>
      <c r="M37" s="659"/>
      <c r="N37" s="659"/>
      <c r="O37" s="659"/>
    </row>
    <row r="38" spans="1:15" s="7" customFormat="1" x14ac:dyDescent="0.25">
      <c r="A38" s="665"/>
      <c r="B38" s="663">
        <v>23</v>
      </c>
      <c r="C38" s="538"/>
      <c r="D38" s="664" t="s">
        <v>3832</v>
      </c>
      <c r="E38" s="112" t="s">
        <v>29</v>
      </c>
      <c r="F38" s="763">
        <f t="shared" si="2"/>
        <v>3</v>
      </c>
      <c r="G38" s="89"/>
      <c r="H38" s="382"/>
      <c r="I38" s="382"/>
      <c r="J38" s="666"/>
      <c r="K38" s="119">
        <f t="shared" si="1"/>
        <v>0</v>
      </c>
      <c r="L38" s="414"/>
      <c r="M38" s="659"/>
      <c r="N38" s="659"/>
      <c r="O38" s="659"/>
    </row>
    <row r="39" spans="1:15" s="7" customFormat="1" ht="60" x14ac:dyDescent="0.25">
      <c r="A39" s="665"/>
      <c r="B39" s="663">
        <v>24</v>
      </c>
      <c r="C39" s="538"/>
      <c r="D39" s="382" t="s">
        <v>3429</v>
      </c>
      <c r="E39" s="112" t="s">
        <v>29</v>
      </c>
      <c r="F39" s="763">
        <f>IF(E39="yes",3,IF(E39="Partial",2,IF(E39="No",1,IF(E39="N/A","",IF(E39="","")))))</f>
        <v>3</v>
      </c>
      <c r="G39" s="89"/>
      <c r="H39" s="382" t="s">
        <v>3430</v>
      </c>
      <c r="I39" s="382" t="s">
        <v>3431</v>
      </c>
      <c r="J39" s="666"/>
      <c r="K39" s="119">
        <f t="shared" si="1"/>
        <v>0</v>
      </c>
      <c r="L39" s="414"/>
      <c r="M39" s="659"/>
      <c r="N39" s="659"/>
      <c r="O39" s="659"/>
    </row>
    <row r="40" spans="1:15" s="7" customFormat="1" ht="45" x14ac:dyDescent="0.25">
      <c r="A40" s="665"/>
      <c r="B40" s="663">
        <v>25</v>
      </c>
      <c r="C40" s="538"/>
      <c r="D40" s="378" t="s">
        <v>197</v>
      </c>
      <c r="E40" s="112" t="s">
        <v>29</v>
      </c>
      <c r="F40" s="763">
        <f t="shared" ref="F40:F47" si="3">IF(E40="yes",3,IF(E40="Partial",2,IF(E40="No",1,IF(E40="N/A","",IF(E40="","")))))</f>
        <v>3</v>
      </c>
      <c r="G40" s="89"/>
      <c r="H40" s="382" t="s">
        <v>4059</v>
      </c>
      <c r="I40" s="382" t="s">
        <v>1748</v>
      </c>
      <c r="J40" s="666"/>
      <c r="K40" s="119">
        <f t="shared" si="1"/>
        <v>0</v>
      </c>
      <c r="L40" s="414"/>
      <c r="M40" s="659"/>
      <c r="N40" s="659"/>
      <c r="O40" s="659"/>
    </row>
    <row r="41" spans="1:15" s="7" customFormat="1" ht="60" x14ac:dyDescent="0.25">
      <c r="A41" s="665"/>
      <c r="B41" s="663">
        <v>26</v>
      </c>
      <c r="C41" s="538"/>
      <c r="D41" s="378" t="s">
        <v>3435</v>
      </c>
      <c r="E41" s="112" t="s">
        <v>29</v>
      </c>
      <c r="F41" s="763">
        <f t="shared" si="3"/>
        <v>3</v>
      </c>
      <c r="G41" s="89"/>
      <c r="H41" s="382" t="s">
        <v>4055</v>
      </c>
      <c r="I41" s="382" t="s">
        <v>3436</v>
      </c>
      <c r="J41" s="666"/>
      <c r="K41" s="119">
        <f t="shared" si="1"/>
        <v>0</v>
      </c>
      <c r="L41" s="414"/>
      <c r="M41" s="659"/>
      <c r="N41" s="659"/>
      <c r="O41" s="659"/>
    </row>
    <row r="42" spans="1:15" s="7" customFormat="1" ht="75" x14ac:dyDescent="0.25">
      <c r="A42" s="665"/>
      <c r="B42" s="663">
        <v>27</v>
      </c>
      <c r="C42" s="538"/>
      <c r="D42" s="379" t="s">
        <v>3432</v>
      </c>
      <c r="E42" s="112" t="s">
        <v>29</v>
      </c>
      <c r="F42" s="763">
        <f t="shared" si="3"/>
        <v>3</v>
      </c>
      <c r="G42" s="89"/>
      <c r="H42" s="381" t="s">
        <v>1749</v>
      </c>
      <c r="I42" s="382" t="s">
        <v>1750</v>
      </c>
      <c r="J42" s="666"/>
      <c r="K42" s="119">
        <f t="shared" si="1"/>
        <v>0</v>
      </c>
      <c r="L42" s="414"/>
      <c r="M42" s="659"/>
      <c r="N42" s="659"/>
      <c r="O42" s="659"/>
    </row>
    <row r="43" spans="1:15" s="7" customFormat="1" ht="75" x14ac:dyDescent="0.25">
      <c r="A43" s="665"/>
      <c r="B43" s="663">
        <v>28</v>
      </c>
      <c r="C43" s="538"/>
      <c r="D43" s="379" t="s">
        <v>3433</v>
      </c>
      <c r="E43" s="112" t="s">
        <v>29</v>
      </c>
      <c r="F43" s="763">
        <f t="shared" si="3"/>
        <v>3</v>
      </c>
      <c r="G43" s="89"/>
      <c r="H43" s="381" t="s">
        <v>4057</v>
      </c>
      <c r="I43" s="382" t="s">
        <v>3434</v>
      </c>
      <c r="J43" s="666"/>
      <c r="K43" s="119">
        <f t="shared" si="1"/>
        <v>0</v>
      </c>
      <c r="L43" s="414"/>
      <c r="M43" s="659"/>
      <c r="N43" s="659"/>
      <c r="O43" s="659"/>
    </row>
    <row r="44" spans="1:15" s="7" customFormat="1" ht="105" x14ac:dyDescent="0.25">
      <c r="A44" s="665"/>
      <c r="B44" s="663">
        <v>29</v>
      </c>
      <c r="C44" s="538"/>
      <c r="D44" s="379" t="s">
        <v>4053</v>
      </c>
      <c r="E44" s="112" t="s">
        <v>29</v>
      </c>
      <c r="F44" s="763">
        <f t="shared" si="3"/>
        <v>3</v>
      </c>
      <c r="G44" s="89"/>
      <c r="H44" s="381" t="s">
        <v>3824</v>
      </c>
      <c r="I44" s="382" t="s">
        <v>3825</v>
      </c>
      <c r="J44" s="666"/>
      <c r="K44" s="119">
        <f t="shared" si="1"/>
        <v>0</v>
      </c>
      <c r="L44" s="414"/>
      <c r="M44" s="659"/>
      <c r="N44" s="659"/>
      <c r="O44" s="659"/>
    </row>
    <row r="45" spans="1:15" s="7" customFormat="1" ht="45" x14ac:dyDescent="0.25">
      <c r="A45" s="665"/>
      <c r="B45" s="663">
        <v>30</v>
      </c>
      <c r="C45" s="538"/>
      <c r="D45" s="669" t="s">
        <v>4051</v>
      </c>
      <c r="E45" s="112" t="s">
        <v>30</v>
      </c>
      <c r="F45" s="763">
        <f t="shared" si="3"/>
        <v>2</v>
      </c>
      <c r="G45" s="89" t="s">
        <v>5179</v>
      </c>
      <c r="H45" s="382" t="s">
        <v>3826</v>
      </c>
      <c r="I45" s="382" t="s">
        <v>4052</v>
      </c>
      <c r="J45" s="666"/>
      <c r="K45" s="119">
        <f t="shared" si="1"/>
        <v>0</v>
      </c>
      <c r="L45" s="414"/>
      <c r="M45" s="659"/>
      <c r="N45" s="659"/>
      <c r="O45" s="659"/>
    </row>
    <row r="46" spans="1:15" ht="60.75" customHeight="1" x14ac:dyDescent="0.25">
      <c r="A46" s="619"/>
      <c r="B46" s="663">
        <v>31</v>
      </c>
      <c r="C46" s="670"/>
      <c r="D46" s="277" t="s">
        <v>2197</v>
      </c>
      <c r="E46" s="112" t="s">
        <v>29</v>
      </c>
      <c r="F46" s="763">
        <f t="shared" si="3"/>
        <v>3</v>
      </c>
      <c r="G46" s="89"/>
      <c r="H46" s="382" t="s">
        <v>1741</v>
      </c>
      <c r="I46" s="382" t="s">
        <v>1152</v>
      </c>
      <c r="J46" s="620"/>
      <c r="K46" s="119">
        <f t="shared" si="1"/>
        <v>0</v>
      </c>
      <c r="L46" s="406"/>
      <c r="M46" s="505"/>
      <c r="N46" s="505"/>
      <c r="O46" s="505"/>
    </row>
    <row r="47" spans="1:15" ht="60" customHeight="1" x14ac:dyDescent="0.25">
      <c r="A47" s="619"/>
      <c r="B47" s="663">
        <v>32</v>
      </c>
      <c r="C47" s="538"/>
      <c r="D47" s="277" t="s">
        <v>2198</v>
      </c>
      <c r="E47" s="112" t="s">
        <v>31</v>
      </c>
      <c r="F47" s="763">
        <f t="shared" si="3"/>
        <v>1</v>
      </c>
      <c r="G47" s="89"/>
      <c r="H47" s="382" t="s">
        <v>1741</v>
      </c>
      <c r="I47" s="382" t="s">
        <v>1152</v>
      </c>
      <c r="J47" s="620"/>
      <c r="K47" s="119">
        <f t="shared" si="1"/>
        <v>0</v>
      </c>
      <c r="L47" s="406"/>
      <c r="M47" s="505"/>
      <c r="N47" s="505"/>
      <c r="O47" s="505"/>
    </row>
    <row r="48" spans="1:15" s="69" customFormat="1" x14ac:dyDescent="0.25">
      <c r="A48" s="517"/>
      <c r="B48" s="910"/>
      <c r="C48" s="910"/>
      <c r="D48" s="910"/>
      <c r="E48" s="910"/>
      <c r="F48" s="910"/>
      <c r="G48" s="910"/>
      <c r="H48" s="910"/>
      <c r="I48" s="910"/>
      <c r="J48" s="518"/>
      <c r="K48" s="119"/>
      <c r="L48" s="405"/>
      <c r="M48" s="498"/>
      <c r="N48" s="498"/>
      <c r="O48" s="498"/>
    </row>
    <row r="49" spans="1:15" s="69" customFormat="1" ht="24" customHeight="1" x14ac:dyDescent="0.25">
      <c r="A49" s="517"/>
      <c r="B49" s="910"/>
      <c r="C49" s="910"/>
      <c r="D49" s="910"/>
      <c r="E49" s="910"/>
      <c r="F49" s="910"/>
      <c r="G49" s="910"/>
      <c r="H49" s="910"/>
      <c r="I49" s="910"/>
      <c r="J49" s="518"/>
      <c r="K49" s="119"/>
      <c r="L49" s="405"/>
      <c r="M49" s="498"/>
      <c r="N49" s="498"/>
      <c r="O49" s="498"/>
    </row>
    <row r="50" spans="1:15" s="69" customFormat="1" x14ac:dyDescent="0.25">
      <c r="A50" s="517"/>
      <c r="B50" s="910"/>
      <c r="C50" s="910"/>
      <c r="D50" s="910"/>
      <c r="E50" s="910"/>
      <c r="F50" s="910"/>
      <c r="G50" s="910"/>
      <c r="H50" s="910"/>
      <c r="I50" s="910"/>
      <c r="J50" s="518"/>
      <c r="K50" s="119"/>
      <c r="L50" s="405"/>
      <c r="M50" s="498"/>
      <c r="N50" s="498"/>
      <c r="O50" s="498"/>
    </row>
    <row r="51" spans="1:15" s="69" customFormat="1" ht="24" customHeight="1" x14ac:dyDescent="0.25">
      <c r="A51" s="517"/>
      <c r="B51" s="561"/>
      <c r="C51" s="561"/>
      <c r="D51" s="561"/>
      <c r="E51" s="561"/>
      <c r="F51" s="561"/>
      <c r="G51" s="561"/>
      <c r="H51" s="561"/>
      <c r="I51" s="561"/>
      <c r="J51" s="518"/>
      <c r="K51" s="119"/>
      <c r="L51" s="405"/>
      <c r="M51" s="498"/>
      <c r="N51" s="498"/>
      <c r="O51" s="498"/>
    </row>
    <row r="52" spans="1:15" ht="15.75" thickBot="1" x14ac:dyDescent="0.3">
      <c r="A52" s="522"/>
      <c r="B52" s="949"/>
      <c r="C52" s="949"/>
      <c r="D52" s="949"/>
      <c r="E52" s="949"/>
      <c r="F52" s="949"/>
      <c r="G52" s="949"/>
      <c r="H52" s="949"/>
      <c r="I52" s="949"/>
      <c r="J52" s="641"/>
      <c r="K52" s="119"/>
      <c r="L52" s="406"/>
      <c r="M52" s="52"/>
      <c r="N52" s="52"/>
      <c r="O52" s="52"/>
    </row>
    <row r="53" spans="1:15" x14ac:dyDescent="0.25">
      <c r="B53" s="238"/>
      <c r="C53" s="238"/>
      <c r="D53" s="290"/>
      <c r="E53" s="238"/>
      <c r="F53" s="238"/>
      <c r="G53" s="238"/>
      <c r="H53" s="238"/>
      <c r="I53" s="238"/>
      <c r="K53" s="119">
        <f>SUM(K13:K52)</f>
        <v>0</v>
      </c>
      <c r="L53" s="406"/>
      <c r="M53" s="52"/>
      <c r="N53" s="52"/>
      <c r="O53" s="52"/>
    </row>
    <row r="54" spans="1:15" x14ac:dyDescent="0.25">
      <c r="B54" s="239"/>
      <c r="C54" s="239"/>
      <c r="D54" s="239"/>
      <c r="E54" s="239"/>
      <c r="F54" s="239"/>
      <c r="G54" s="239"/>
      <c r="H54" s="239"/>
      <c r="I54" s="239"/>
      <c r="K54" s="119"/>
      <c r="L54" s="406"/>
      <c r="M54" s="52"/>
      <c r="N54" s="52"/>
      <c r="O54" s="52"/>
    </row>
    <row r="55" spans="1:15" x14ac:dyDescent="0.25">
      <c r="B55" s="239"/>
      <c r="C55" s="239"/>
      <c r="D55" s="239"/>
      <c r="E55" s="239"/>
      <c r="F55" s="239"/>
      <c r="G55" s="239"/>
      <c r="H55" s="239"/>
      <c r="I55" s="239"/>
      <c r="K55" s="119"/>
      <c r="L55" s="406"/>
      <c r="M55" s="52"/>
      <c r="N55" s="52"/>
      <c r="O55" s="52"/>
    </row>
    <row r="56" spans="1:15" x14ac:dyDescent="0.25">
      <c r="B56" s="239"/>
      <c r="C56" s="239"/>
      <c r="D56" s="239"/>
      <c r="E56" s="239"/>
      <c r="F56" s="239"/>
      <c r="G56" s="239"/>
      <c r="H56" s="239"/>
      <c r="I56" s="239"/>
      <c r="K56" s="119"/>
      <c r="L56" s="406"/>
      <c r="M56" s="52"/>
      <c r="N56" s="52"/>
      <c r="O56" s="52"/>
    </row>
    <row r="57" spans="1:15" x14ac:dyDescent="0.25">
      <c r="B57" s="239"/>
      <c r="C57" s="239"/>
      <c r="D57" s="239"/>
      <c r="E57" s="239"/>
      <c r="F57" s="239"/>
      <c r="G57" s="239"/>
      <c r="H57" s="239"/>
      <c r="I57" s="239"/>
      <c r="K57" s="119"/>
      <c r="L57" s="406"/>
      <c r="M57" s="52"/>
      <c r="N57" s="52"/>
      <c r="O57" s="52"/>
    </row>
    <row r="58" spans="1:15" x14ac:dyDescent="0.25">
      <c r="B58" s="239"/>
      <c r="C58" s="239"/>
      <c r="D58" s="239"/>
      <c r="E58" s="239"/>
      <c r="F58" s="239"/>
      <c r="G58" s="239"/>
      <c r="H58" s="239"/>
      <c r="I58" s="239"/>
      <c r="K58" s="119"/>
      <c r="L58" s="406"/>
      <c r="M58" s="52"/>
      <c r="N58" s="52"/>
      <c r="O58" s="52"/>
    </row>
    <row r="59" spans="1:15" x14ac:dyDescent="0.25">
      <c r="B59" s="239"/>
      <c r="C59" s="239"/>
      <c r="D59" s="239"/>
      <c r="E59" s="239"/>
      <c r="F59" s="239"/>
      <c r="G59" s="239"/>
      <c r="H59" s="239"/>
      <c r="I59" s="239"/>
      <c r="L59" s="406"/>
      <c r="M59" s="52"/>
      <c r="N59" s="52"/>
      <c r="O59" s="52"/>
    </row>
    <row r="60" spans="1:15" x14ac:dyDescent="0.25">
      <c r="B60" s="239"/>
      <c r="C60" s="239"/>
      <c r="D60" s="239"/>
      <c r="E60" s="239"/>
      <c r="F60" s="239"/>
      <c r="G60" s="239"/>
      <c r="H60" s="239"/>
      <c r="I60" s="239"/>
      <c r="K60" s="119"/>
      <c r="L60" s="406"/>
      <c r="M60" s="52"/>
      <c r="N60" s="52"/>
      <c r="O60" s="52"/>
    </row>
    <row r="61" spans="1:15" x14ac:dyDescent="0.25">
      <c r="B61" s="239"/>
      <c r="C61" s="239"/>
      <c r="D61" s="239"/>
      <c r="E61" s="239"/>
      <c r="F61" s="239"/>
      <c r="G61" s="239"/>
      <c r="H61" s="239"/>
      <c r="I61" s="239"/>
      <c r="K61" s="119"/>
      <c r="L61" s="406"/>
      <c r="M61" s="52"/>
      <c r="N61" s="52"/>
      <c r="O61" s="52"/>
    </row>
    <row r="62" spans="1:15" x14ac:dyDescent="0.25">
      <c r="B62" s="239"/>
      <c r="C62" s="239"/>
      <c r="D62" s="239"/>
      <c r="E62" s="239"/>
      <c r="F62" s="239"/>
      <c r="G62" s="239"/>
      <c r="H62" s="239"/>
      <c r="I62" s="239"/>
      <c r="K62" s="119"/>
      <c r="L62" s="406"/>
      <c r="M62" s="52"/>
      <c r="N62" s="52"/>
      <c r="O62" s="52"/>
    </row>
    <row r="63" spans="1:15" x14ac:dyDescent="0.25">
      <c r="B63" s="49"/>
      <c r="C63" s="49"/>
      <c r="D63" s="32"/>
      <c r="E63" s="49"/>
      <c r="F63" s="49"/>
      <c r="G63" s="49"/>
      <c r="H63" s="49"/>
      <c r="I63" s="49"/>
      <c r="K63" s="119"/>
      <c r="L63" s="406"/>
      <c r="M63" s="52"/>
      <c r="N63" s="52"/>
      <c r="O63" s="52"/>
    </row>
    <row r="64" spans="1:15" x14ac:dyDescent="0.25">
      <c r="B64" s="49"/>
      <c r="C64" s="49"/>
      <c r="D64" s="32"/>
      <c r="E64" s="49"/>
      <c r="F64" s="49"/>
      <c r="G64" s="49"/>
      <c r="H64" s="49"/>
      <c r="I64" s="49"/>
      <c r="K64" s="119"/>
      <c r="L64" s="406"/>
      <c r="M64" s="52"/>
      <c r="N64" s="52"/>
      <c r="O64" s="52"/>
    </row>
    <row r="65" spans="2:15" x14ac:dyDescent="0.25">
      <c r="B65" s="49"/>
      <c r="C65" s="49"/>
      <c r="D65" s="32"/>
      <c r="E65" s="49"/>
      <c r="F65" s="49"/>
      <c r="G65" s="49"/>
      <c r="H65" s="49"/>
      <c r="I65" s="49"/>
      <c r="K65" s="119"/>
      <c r="L65" s="406"/>
      <c r="M65" s="52"/>
      <c r="N65" s="52"/>
      <c r="O65" s="52"/>
    </row>
    <row r="66" spans="2:15" x14ac:dyDescent="0.25">
      <c r="B66" s="49"/>
      <c r="C66" s="49"/>
      <c r="D66" s="32"/>
      <c r="E66" s="49"/>
      <c r="F66" s="49"/>
      <c r="G66" s="49"/>
      <c r="H66" s="49"/>
      <c r="I66" s="49"/>
      <c r="K66" s="119"/>
      <c r="L66" s="406"/>
      <c r="M66" s="52"/>
      <c r="N66" s="52"/>
      <c r="O66" s="52"/>
    </row>
    <row r="67" spans="2:15" x14ac:dyDescent="0.25">
      <c r="B67" s="49"/>
      <c r="C67" s="49"/>
      <c r="D67" s="32"/>
      <c r="E67" s="49"/>
      <c r="F67" s="49"/>
      <c r="G67" s="49"/>
      <c r="H67" s="49"/>
      <c r="I67" s="49"/>
      <c r="K67" s="119"/>
      <c r="L67" s="406"/>
      <c r="M67" s="52"/>
      <c r="N67" s="52"/>
      <c r="O67" s="52"/>
    </row>
    <row r="68" spans="2:15" x14ac:dyDescent="0.25">
      <c r="B68" s="49"/>
      <c r="C68" s="49"/>
      <c r="D68" s="32"/>
      <c r="E68" s="49"/>
      <c r="F68" s="49"/>
      <c r="G68" s="49"/>
      <c r="H68" s="49"/>
      <c r="I68" s="49"/>
      <c r="K68" s="119"/>
      <c r="L68" s="406"/>
      <c r="M68" s="52"/>
      <c r="N68" s="52"/>
      <c r="O68" s="52"/>
    </row>
    <row r="69" spans="2:15" x14ac:dyDescent="0.25">
      <c r="B69" s="49"/>
      <c r="C69" s="49"/>
      <c r="D69" s="32"/>
      <c r="E69" s="49"/>
      <c r="F69" s="49"/>
      <c r="G69" s="49"/>
      <c r="H69" s="49"/>
      <c r="I69" s="49"/>
      <c r="L69" s="406"/>
      <c r="M69" s="52"/>
      <c r="N69" s="52"/>
      <c r="O69" s="52"/>
    </row>
    <row r="70" spans="2:15" x14ac:dyDescent="0.25">
      <c r="B70" s="49"/>
      <c r="C70" s="49"/>
      <c r="D70" s="32"/>
      <c r="E70" s="49"/>
      <c r="F70" s="49"/>
      <c r="G70" s="49"/>
      <c r="H70" s="49"/>
      <c r="I70" s="49"/>
      <c r="K70" s="119"/>
      <c r="L70" s="406"/>
      <c r="M70" s="52"/>
      <c r="N70" s="52"/>
      <c r="O70" s="52"/>
    </row>
    <row r="71" spans="2:15" x14ac:dyDescent="0.25">
      <c r="B71" s="49"/>
      <c r="C71" s="49"/>
      <c r="D71" s="32"/>
      <c r="E71" s="49"/>
      <c r="F71" s="49"/>
      <c r="G71" s="49"/>
      <c r="H71" s="49"/>
      <c r="I71" s="49"/>
      <c r="K71" s="119"/>
      <c r="L71" s="406"/>
      <c r="M71" s="52"/>
      <c r="N71" s="52"/>
      <c r="O71" s="52"/>
    </row>
    <row r="72" spans="2:15" x14ac:dyDescent="0.25">
      <c r="B72" s="49"/>
      <c r="C72" s="49"/>
      <c r="D72" s="32"/>
      <c r="E72" s="49"/>
      <c r="F72" s="49"/>
      <c r="G72" s="49"/>
      <c r="H72" s="49"/>
      <c r="I72" s="49"/>
      <c r="K72" s="119"/>
      <c r="L72" s="406"/>
      <c r="M72" s="52"/>
      <c r="N72" s="52"/>
      <c r="O72" s="52"/>
    </row>
    <row r="73" spans="2:15" x14ac:dyDescent="0.25">
      <c r="B73" s="49"/>
      <c r="C73" s="49"/>
      <c r="D73" s="32"/>
      <c r="E73" s="49"/>
      <c r="F73" s="49"/>
      <c r="G73" s="49"/>
      <c r="H73" s="49"/>
      <c r="I73" s="49"/>
      <c r="K73" s="119"/>
      <c r="L73" s="406"/>
      <c r="M73" s="52"/>
      <c r="N73" s="52"/>
      <c r="O73" s="52"/>
    </row>
    <row r="74" spans="2:15" x14ac:dyDescent="0.25">
      <c r="B74" s="49"/>
      <c r="C74" s="49"/>
      <c r="D74" s="32"/>
      <c r="E74" s="49"/>
      <c r="F74" s="49"/>
      <c r="G74" s="49"/>
      <c r="H74" s="49"/>
      <c r="I74" s="49"/>
      <c r="K74" s="119"/>
      <c r="L74" s="406"/>
      <c r="M74" s="52"/>
      <c r="N74" s="52"/>
      <c r="O74" s="52"/>
    </row>
    <row r="75" spans="2:15" x14ac:dyDescent="0.25">
      <c r="K75" s="119"/>
      <c r="L75" s="406"/>
      <c r="M75" s="52"/>
      <c r="N75" s="52"/>
      <c r="O75" s="52"/>
    </row>
    <row r="76" spans="2:15" x14ac:dyDescent="0.25">
      <c r="K76" s="119"/>
      <c r="L76" s="406"/>
      <c r="M76" s="52"/>
      <c r="N76" s="52"/>
      <c r="O76" s="52"/>
    </row>
    <row r="77" spans="2:15" x14ac:dyDescent="0.25">
      <c r="K77" s="119"/>
      <c r="L77" s="406"/>
      <c r="M77" s="52"/>
      <c r="N77" s="52"/>
      <c r="O77" s="52"/>
    </row>
    <row r="78" spans="2:15" x14ac:dyDescent="0.25">
      <c r="K78" s="119"/>
      <c r="L78" s="406"/>
      <c r="M78" s="52"/>
      <c r="N78" s="52"/>
      <c r="O78" s="52"/>
    </row>
    <row r="79" spans="2:15" x14ac:dyDescent="0.25">
      <c r="K79" s="119"/>
      <c r="L79" s="406"/>
      <c r="M79" s="52"/>
      <c r="N79" s="52"/>
      <c r="O79" s="52"/>
    </row>
    <row r="80" spans="2:15" x14ac:dyDescent="0.25">
      <c r="K80" s="119"/>
      <c r="L80" s="406"/>
      <c r="M80" s="52"/>
      <c r="N80" s="52"/>
      <c r="O80" s="52"/>
    </row>
    <row r="81" spans="11:12" x14ac:dyDescent="0.25">
      <c r="K81" s="119"/>
      <c r="L81" s="406"/>
    </row>
    <row r="82" spans="11:12" x14ac:dyDescent="0.25">
      <c r="K82" s="119"/>
      <c r="L82" s="406"/>
    </row>
    <row r="83" spans="11:12" x14ac:dyDescent="0.25">
      <c r="K83" s="119"/>
      <c r="L83" s="406"/>
    </row>
    <row r="84" spans="11:12" x14ac:dyDescent="0.25">
      <c r="K84" s="119"/>
      <c r="L84" s="406"/>
    </row>
    <row r="85" spans="11:12" x14ac:dyDescent="0.25">
      <c r="K85" s="119"/>
      <c r="L85" s="406"/>
    </row>
    <row r="86" spans="11:12" x14ac:dyDescent="0.25">
      <c r="K86" s="119"/>
      <c r="L86" s="406"/>
    </row>
    <row r="87" spans="11:12" x14ac:dyDescent="0.25">
      <c r="K87" s="119"/>
      <c r="L87" s="406"/>
    </row>
    <row r="88" spans="11:12" x14ac:dyDescent="0.25">
      <c r="K88" s="119"/>
      <c r="L88" s="406"/>
    </row>
    <row r="89" spans="11:12" x14ac:dyDescent="0.25">
      <c r="K89" s="119"/>
      <c r="L89" s="406"/>
    </row>
    <row r="90" spans="11:12" x14ac:dyDescent="0.25">
      <c r="K90" s="119"/>
      <c r="L90" s="406"/>
    </row>
    <row r="91" spans="11:12" x14ac:dyDescent="0.25">
      <c r="K91" s="119"/>
      <c r="L91" s="406"/>
    </row>
    <row r="92" spans="11:12" x14ac:dyDescent="0.25">
      <c r="K92" s="119"/>
      <c r="L92" s="406"/>
    </row>
    <row r="93" spans="11:12" x14ac:dyDescent="0.25">
      <c r="K93" s="119"/>
      <c r="L93" s="406"/>
    </row>
    <row r="94" spans="11:12" x14ac:dyDescent="0.25">
      <c r="K94" s="119"/>
      <c r="L94" s="406"/>
    </row>
    <row r="95" spans="11:12" x14ac:dyDescent="0.25">
      <c r="K95" s="119"/>
      <c r="L95" s="406"/>
    </row>
    <row r="96" spans="11:12" x14ac:dyDescent="0.25">
      <c r="K96" s="119"/>
      <c r="L96" s="406"/>
    </row>
    <row r="97" spans="11:12" x14ac:dyDescent="0.25">
      <c r="K97" s="119"/>
      <c r="L97" s="406"/>
    </row>
    <row r="98" spans="11:12" x14ac:dyDescent="0.25">
      <c r="K98" s="119"/>
      <c r="L98" s="406"/>
    </row>
    <row r="99" spans="11:12" x14ac:dyDescent="0.25">
      <c r="K99" s="119"/>
      <c r="L99" s="406"/>
    </row>
    <row r="100" spans="11:12" x14ac:dyDescent="0.25">
      <c r="K100" s="119"/>
      <c r="L100" s="406"/>
    </row>
    <row r="101" spans="11:12" x14ac:dyDescent="0.25">
      <c r="K101" s="119"/>
      <c r="L101" s="406"/>
    </row>
    <row r="102" spans="11:12" x14ac:dyDescent="0.25">
      <c r="K102" s="119"/>
      <c r="L102" s="406"/>
    </row>
    <row r="103" spans="11:12" x14ac:dyDescent="0.25">
      <c r="K103" s="119"/>
      <c r="L103" s="406"/>
    </row>
    <row r="104" spans="11:12" x14ac:dyDescent="0.25">
      <c r="K104" s="119"/>
      <c r="L104" s="406"/>
    </row>
    <row r="105" spans="11:12" x14ac:dyDescent="0.25">
      <c r="K105" s="119"/>
      <c r="L105" s="406"/>
    </row>
    <row r="106" spans="11:12" x14ac:dyDescent="0.25">
      <c r="K106" s="119"/>
      <c r="L106" s="406"/>
    </row>
    <row r="107" spans="11:12" x14ac:dyDescent="0.25">
      <c r="K107" s="119"/>
      <c r="L107" s="406"/>
    </row>
    <row r="108" spans="11:12" x14ac:dyDescent="0.25">
      <c r="K108" s="119"/>
      <c r="L108" s="406"/>
    </row>
    <row r="109" spans="11:12" x14ac:dyDescent="0.25">
      <c r="K109" s="119"/>
      <c r="L109" s="406"/>
    </row>
    <row r="110" spans="11:12" x14ac:dyDescent="0.25">
      <c r="K110" s="119"/>
      <c r="L110" s="406"/>
    </row>
    <row r="111" spans="11:12" x14ac:dyDescent="0.25">
      <c r="K111" s="119"/>
      <c r="L111" s="406"/>
    </row>
    <row r="112" spans="11:12" x14ac:dyDescent="0.25">
      <c r="K112" s="119"/>
      <c r="L112" s="406"/>
    </row>
    <row r="113" spans="11:12" x14ac:dyDescent="0.25">
      <c r="K113" s="119"/>
      <c r="L113" s="406"/>
    </row>
    <row r="114" spans="11:12" x14ac:dyDescent="0.25">
      <c r="K114" s="119"/>
      <c r="L114" s="406"/>
    </row>
    <row r="115" spans="11:12" x14ac:dyDescent="0.25">
      <c r="K115" s="119"/>
      <c r="L115" s="406"/>
    </row>
    <row r="116" spans="11:12" x14ac:dyDescent="0.25">
      <c r="K116" s="119"/>
      <c r="L116" s="406"/>
    </row>
    <row r="117" spans="11:12" x14ac:dyDescent="0.25">
      <c r="K117" s="119"/>
      <c r="L117" s="406"/>
    </row>
    <row r="118" spans="11:12" x14ac:dyDescent="0.25">
      <c r="K118" s="119"/>
      <c r="L118" s="406"/>
    </row>
    <row r="119" spans="11:12" x14ac:dyDescent="0.25">
      <c r="K119" s="119"/>
      <c r="L119" s="406"/>
    </row>
    <row r="120" spans="11:12" x14ac:dyDescent="0.25">
      <c r="K120" s="119"/>
      <c r="L120" s="406"/>
    </row>
    <row r="121" spans="11:12" x14ac:dyDescent="0.25">
      <c r="K121" s="119"/>
      <c r="L121" s="406"/>
    </row>
    <row r="122" spans="11:12" x14ac:dyDescent="0.25">
      <c r="K122" s="119"/>
      <c r="L122" s="406"/>
    </row>
    <row r="123" spans="11:12" x14ac:dyDescent="0.25">
      <c r="K123" s="119"/>
      <c r="L123" s="406"/>
    </row>
    <row r="124" spans="11:12" x14ac:dyDescent="0.25">
      <c r="L124" s="406"/>
    </row>
    <row r="125" spans="11:12" x14ac:dyDescent="0.25">
      <c r="L125" s="406"/>
    </row>
    <row r="126" spans="11:12" x14ac:dyDescent="0.25">
      <c r="L126" s="406"/>
    </row>
    <row r="127" spans="11:12" x14ac:dyDescent="0.25">
      <c r="L127" s="406"/>
    </row>
    <row r="128" spans="11:12" x14ac:dyDescent="0.25">
      <c r="L128" s="406"/>
    </row>
    <row r="129" spans="2:12" x14ac:dyDescent="0.25">
      <c r="L129" s="406"/>
    </row>
    <row r="130" spans="2:12" x14ac:dyDescent="0.25">
      <c r="L130" s="406"/>
    </row>
    <row r="131" spans="2:12" x14ac:dyDescent="0.25">
      <c r="L131" s="406"/>
    </row>
    <row r="132" spans="2:12" x14ac:dyDescent="0.25">
      <c r="L132" s="406"/>
    </row>
    <row r="133" spans="2:12" x14ac:dyDescent="0.25">
      <c r="L133" s="406"/>
    </row>
    <row r="134" spans="2:12" x14ac:dyDescent="0.25">
      <c r="L134" s="406"/>
    </row>
    <row r="135" spans="2:12" x14ac:dyDescent="0.25">
      <c r="L135" s="406"/>
    </row>
    <row r="136" spans="2:12" x14ac:dyDescent="0.25">
      <c r="L136" s="406"/>
    </row>
    <row r="137" spans="2:12" x14ac:dyDescent="0.25">
      <c r="L137" s="406"/>
    </row>
    <row r="138" spans="2:12" x14ac:dyDescent="0.25">
      <c r="L138" s="406"/>
    </row>
    <row r="139" spans="2:12" hidden="1" x14ac:dyDescent="0.25">
      <c r="L139" s="406"/>
    </row>
    <row r="140" spans="2:12" s="69" customFormat="1" ht="15" hidden="1" customHeight="1" x14ac:dyDescent="0.25">
      <c r="B140" s="880" t="s">
        <v>1505</v>
      </c>
      <c r="C140" s="880"/>
      <c r="D140" s="73">
        <f>SUM(F13:F122)</f>
        <v>92</v>
      </c>
      <c r="E140" s="114"/>
      <c r="F140" s="114"/>
      <c r="G140" s="114"/>
      <c r="H140" s="114"/>
      <c r="I140" s="114"/>
      <c r="K140" s="183"/>
      <c r="L140" s="405"/>
    </row>
    <row r="141" spans="2:12" s="69" customFormat="1" ht="15" hidden="1" customHeight="1" x14ac:dyDescent="0.25">
      <c r="B141" s="116"/>
      <c r="C141" s="227"/>
      <c r="D141" s="114"/>
      <c r="E141" s="114"/>
      <c r="F141" s="114"/>
      <c r="G141" s="114"/>
      <c r="H141" s="114"/>
      <c r="I141" s="114"/>
      <c r="K141" s="183"/>
      <c r="L141" s="405"/>
    </row>
    <row r="142" spans="2:12" s="69" customFormat="1" ht="15" hidden="1" customHeight="1" x14ac:dyDescent="0.25">
      <c r="B142" s="880" t="s">
        <v>1504</v>
      </c>
      <c r="C142" s="880"/>
      <c r="D142" s="73">
        <f>IF(ISERROR(E152/D152),"",E152/D152)</f>
        <v>2.875</v>
      </c>
      <c r="E142" s="114"/>
      <c r="G142" s="114"/>
      <c r="H142" s="114"/>
      <c r="I142" s="114"/>
      <c r="K142" s="183"/>
      <c r="L142" s="405"/>
    </row>
    <row r="143" spans="2:12" s="69" customFormat="1" ht="15" hidden="1" customHeight="1" x14ac:dyDescent="0.25">
      <c r="B143" s="227"/>
      <c r="C143" s="227"/>
      <c r="D143" s="114"/>
      <c r="E143" s="114"/>
      <c r="F143" s="114"/>
      <c r="G143" s="114"/>
      <c r="H143" s="114"/>
      <c r="I143" s="114"/>
      <c r="K143" s="183"/>
      <c r="L143" s="405"/>
    </row>
    <row r="144" spans="2:12" s="69" customFormat="1" ht="32.25" hidden="1" customHeight="1" x14ac:dyDescent="0.25">
      <c r="B144" s="882" t="s">
        <v>1502</v>
      </c>
      <c r="C144" s="882"/>
      <c r="D144" s="73">
        <f>COUNTA(D13:D47)-1</f>
        <v>32</v>
      </c>
      <c r="E144" s="114"/>
      <c r="F144" s="114"/>
      <c r="G144" s="114"/>
      <c r="H144" s="114"/>
      <c r="I144" s="114"/>
      <c r="K144" s="183"/>
      <c r="L144" s="405"/>
    </row>
    <row r="145" spans="2:12" s="69" customFormat="1" ht="39" hidden="1" customHeight="1" x14ac:dyDescent="0.25">
      <c r="B145" s="883" t="s">
        <v>1507</v>
      </c>
      <c r="C145" s="883"/>
      <c r="D145" s="195">
        <f>K53</f>
        <v>0</v>
      </c>
      <c r="K145" s="183"/>
      <c r="L145" s="405"/>
    </row>
    <row r="146" spans="2:12" s="69" customFormat="1" hidden="1" x14ac:dyDescent="0.25">
      <c r="K146" s="183"/>
      <c r="L146" s="405"/>
    </row>
    <row r="147" spans="2:12" s="69" customFormat="1" ht="15" hidden="1" customHeight="1" x14ac:dyDescent="0.25">
      <c r="B147" s="880" t="s">
        <v>1506</v>
      </c>
      <c r="C147" s="880"/>
      <c r="D147" s="880"/>
      <c r="E147" s="117" t="s">
        <v>1503</v>
      </c>
      <c r="F147" s="114"/>
      <c r="G147" s="114"/>
      <c r="H147" s="114"/>
      <c r="I147" s="114"/>
      <c r="K147" s="183"/>
      <c r="L147" s="405"/>
    </row>
    <row r="148" spans="2:12" s="69" customFormat="1" ht="15" hidden="1" customHeight="1" x14ac:dyDescent="0.25">
      <c r="B148" s="880" t="s">
        <v>29</v>
      </c>
      <c r="C148" s="880"/>
      <c r="D148" s="196">
        <f>COUNTIF(E13:E122,"Yes")</f>
        <v>29</v>
      </c>
      <c r="E148" s="196">
        <f>D148*3</f>
        <v>87</v>
      </c>
      <c r="F148" s="114"/>
      <c r="G148" s="114"/>
      <c r="H148" s="114"/>
      <c r="I148" s="114"/>
      <c r="K148" s="183"/>
      <c r="L148" s="405"/>
    </row>
    <row r="149" spans="2:12" s="69" customFormat="1" ht="15" hidden="1" customHeight="1" x14ac:dyDescent="0.25">
      <c r="B149" s="880" t="s">
        <v>30</v>
      </c>
      <c r="C149" s="880"/>
      <c r="D149" s="197">
        <f>COUNTIF(E13:E122,"Partial")</f>
        <v>2</v>
      </c>
      <c r="E149" s="197">
        <f>D149*2</f>
        <v>4</v>
      </c>
      <c r="F149" s="114"/>
      <c r="G149" s="114"/>
      <c r="H149" s="114"/>
      <c r="I149" s="114"/>
      <c r="K149" s="183"/>
      <c r="L149" s="405"/>
    </row>
    <row r="150" spans="2:12" s="69" customFormat="1" ht="15" hidden="1" customHeight="1" x14ac:dyDescent="0.25">
      <c r="B150" s="880" t="s">
        <v>31</v>
      </c>
      <c r="C150" s="880"/>
      <c r="D150" s="197">
        <f>COUNTIF(E13:E122,"No")</f>
        <v>1</v>
      </c>
      <c r="E150" s="197">
        <f>D150*1</f>
        <v>1</v>
      </c>
      <c r="F150" s="114"/>
      <c r="G150" s="114"/>
      <c r="H150" s="114"/>
      <c r="I150" s="114"/>
      <c r="K150" s="183"/>
      <c r="L150" s="405"/>
    </row>
    <row r="151" spans="2:12" s="69" customFormat="1" hidden="1" x14ac:dyDescent="0.25">
      <c r="B151" s="118"/>
      <c r="D151" s="198"/>
      <c r="E151" s="199">
        <f>D151*0</f>
        <v>0</v>
      </c>
      <c r="K151" s="183"/>
      <c r="L151" s="405"/>
    </row>
    <row r="152" spans="2:12" s="69" customFormat="1" ht="15.75" hidden="1" thickBot="1" x14ac:dyDescent="0.3">
      <c r="D152" s="350">
        <f>SUM(D148:D151)</f>
        <v>32</v>
      </c>
      <c r="E152" s="121">
        <f>SUM(E148:E151)</f>
        <v>92</v>
      </c>
      <c r="K152" s="183"/>
      <c r="L152" s="405"/>
    </row>
    <row r="153" spans="2:12" hidden="1" x14ac:dyDescent="0.25">
      <c r="B153" s="118" t="s">
        <v>4</v>
      </c>
      <c r="C153" s="69"/>
      <c r="D153" s="114">
        <f>COUNTIF(E13:E124,"N/A")</f>
        <v>0</v>
      </c>
      <c r="K153" s="119"/>
      <c r="L153" s="406"/>
    </row>
    <row r="154" spans="2:12" ht="15.75" hidden="1" thickBot="1" x14ac:dyDescent="0.3">
      <c r="D154" s="357">
        <f>SUM(D152:D153)</f>
        <v>32</v>
      </c>
      <c r="K154" s="119"/>
      <c r="L154" s="406"/>
    </row>
    <row r="155" spans="2:12" ht="71.25" hidden="1" customHeight="1" thickTop="1" x14ac:dyDescent="0.25">
      <c r="B155" s="873" t="s">
        <v>1958</v>
      </c>
      <c r="C155" s="873"/>
      <c r="D155" s="256">
        <f>SUMPRODUCT(($F13:$F116=2)*(ISBLANK($G13:$G116)))</f>
        <v>0</v>
      </c>
      <c r="K155" s="119"/>
      <c r="L155" s="406"/>
    </row>
    <row r="156" spans="2:12" hidden="1" x14ac:dyDescent="0.25">
      <c r="L156" s="406"/>
    </row>
    <row r="157" spans="2:12" x14ac:dyDescent="0.25">
      <c r="L157" s="406"/>
    </row>
    <row r="158" spans="2:12" x14ac:dyDescent="0.25">
      <c r="L158" s="406"/>
    </row>
    <row r="159" spans="2:12" x14ac:dyDescent="0.25">
      <c r="L159" s="406"/>
    </row>
    <row r="160" spans="2:12" x14ac:dyDescent="0.25">
      <c r="L160" s="406"/>
    </row>
    <row r="161" spans="12:12" x14ac:dyDescent="0.25">
      <c r="L161" s="406"/>
    </row>
    <row r="162" spans="12:12" x14ac:dyDescent="0.25">
      <c r="L162" s="406"/>
    </row>
    <row r="163" spans="12:12" x14ac:dyDescent="0.25">
      <c r="L163" s="406"/>
    </row>
    <row r="164" spans="12:12" x14ac:dyDescent="0.25">
      <c r="L164" s="406"/>
    </row>
    <row r="165" spans="12:12" x14ac:dyDescent="0.25">
      <c r="L165" s="406"/>
    </row>
    <row r="166" spans="12:12" x14ac:dyDescent="0.25">
      <c r="L166" s="406"/>
    </row>
    <row r="167" spans="12:12" x14ac:dyDescent="0.25">
      <c r="L167" s="406"/>
    </row>
    <row r="168" spans="12:12" x14ac:dyDescent="0.25">
      <c r="L168" s="406"/>
    </row>
    <row r="169" spans="12:12" x14ac:dyDescent="0.25">
      <c r="L169" s="406"/>
    </row>
    <row r="170" spans="12:12" x14ac:dyDescent="0.25">
      <c r="L170" s="406"/>
    </row>
    <row r="171" spans="12:12" x14ac:dyDescent="0.25">
      <c r="L171" s="406"/>
    </row>
    <row r="172" spans="12:12" x14ac:dyDescent="0.25">
      <c r="L172" s="406"/>
    </row>
    <row r="173" spans="12:12" x14ac:dyDescent="0.25">
      <c r="L173" s="406"/>
    </row>
    <row r="174" spans="12:12" x14ac:dyDescent="0.25">
      <c r="L174" s="406"/>
    </row>
    <row r="175" spans="12:12" x14ac:dyDescent="0.25">
      <c r="L175" s="406"/>
    </row>
    <row r="176" spans="12:12" x14ac:dyDescent="0.25">
      <c r="L176" s="406"/>
    </row>
    <row r="177" spans="12:12" x14ac:dyDescent="0.25">
      <c r="L177" s="406"/>
    </row>
    <row r="178" spans="12:12" x14ac:dyDescent="0.25">
      <c r="L178" s="406"/>
    </row>
    <row r="179" spans="12:12" x14ac:dyDescent="0.25">
      <c r="L179" s="406"/>
    </row>
    <row r="180" spans="12:12" x14ac:dyDescent="0.25">
      <c r="L180" s="406"/>
    </row>
    <row r="181" spans="12:12" x14ac:dyDescent="0.25">
      <c r="L181" s="406"/>
    </row>
    <row r="182" spans="12:12" x14ac:dyDescent="0.25">
      <c r="L182" s="406"/>
    </row>
    <row r="183" spans="12:12" x14ac:dyDescent="0.25">
      <c r="L183" s="406"/>
    </row>
    <row r="184" spans="12:12" x14ac:dyDescent="0.25">
      <c r="L184" s="406"/>
    </row>
    <row r="185" spans="12:12" x14ac:dyDescent="0.25">
      <c r="L185" s="406"/>
    </row>
    <row r="186" spans="12:12" x14ac:dyDescent="0.25">
      <c r="L186" s="406"/>
    </row>
    <row r="187" spans="12:12" x14ac:dyDescent="0.25">
      <c r="L187" s="406"/>
    </row>
    <row r="188" spans="12:12" x14ac:dyDescent="0.25">
      <c r="L188" s="406"/>
    </row>
    <row r="189" spans="12:12" x14ac:dyDescent="0.25">
      <c r="L189" s="406"/>
    </row>
    <row r="190" spans="12:12" x14ac:dyDescent="0.25">
      <c r="L190" s="406"/>
    </row>
    <row r="191" spans="12:12" x14ac:dyDescent="0.25">
      <c r="L191" s="406"/>
    </row>
    <row r="192" spans="12:12" x14ac:dyDescent="0.25">
      <c r="L192" s="406"/>
    </row>
    <row r="193" spans="12:12" x14ac:dyDescent="0.25">
      <c r="L193" s="406"/>
    </row>
    <row r="194" spans="12:12" x14ac:dyDescent="0.25">
      <c r="L194" s="406"/>
    </row>
    <row r="195" spans="12:12" x14ac:dyDescent="0.25">
      <c r="L195" s="406"/>
    </row>
    <row r="196" spans="12:12" x14ac:dyDescent="0.25">
      <c r="L196" s="406"/>
    </row>
    <row r="197" spans="12:12" x14ac:dyDescent="0.25">
      <c r="L197" s="406"/>
    </row>
    <row r="198" spans="12:12" x14ac:dyDescent="0.25">
      <c r="L198" s="406"/>
    </row>
    <row r="199" spans="12:12" x14ac:dyDescent="0.25">
      <c r="L199" s="406"/>
    </row>
    <row r="200" spans="12:12" x14ac:dyDescent="0.25">
      <c r="L200" s="406"/>
    </row>
    <row r="201" spans="12:12" x14ac:dyDescent="0.25">
      <c r="L201" s="406"/>
    </row>
    <row r="202" spans="12:12" x14ac:dyDescent="0.25">
      <c r="L202" s="406"/>
    </row>
    <row r="203" spans="12:12" x14ac:dyDescent="0.25">
      <c r="L203" s="406"/>
    </row>
    <row r="204" spans="12:12" x14ac:dyDescent="0.25">
      <c r="L204" s="406"/>
    </row>
    <row r="205" spans="12:12" x14ac:dyDescent="0.25">
      <c r="L205" s="406"/>
    </row>
    <row r="206" spans="12:12" x14ac:dyDescent="0.25">
      <c r="L206" s="406"/>
    </row>
    <row r="207" spans="12:12" x14ac:dyDescent="0.25">
      <c r="L207" s="406"/>
    </row>
    <row r="208" spans="12:12" x14ac:dyDescent="0.25">
      <c r="L208" s="406"/>
    </row>
    <row r="209" spans="12:12" x14ac:dyDescent="0.25">
      <c r="L209" s="406"/>
    </row>
    <row r="210" spans="12:12" x14ac:dyDescent="0.25">
      <c r="L210" s="406"/>
    </row>
    <row r="211" spans="12:12" x14ac:dyDescent="0.25">
      <c r="L211" s="406"/>
    </row>
    <row r="212" spans="12:12" x14ac:dyDescent="0.25">
      <c r="L212" s="406"/>
    </row>
    <row r="213" spans="12:12" x14ac:dyDescent="0.25">
      <c r="L213" s="406"/>
    </row>
    <row r="214" spans="12:12" x14ac:dyDescent="0.25">
      <c r="L214" s="406"/>
    </row>
    <row r="215" spans="12:12" x14ac:dyDescent="0.25">
      <c r="L215" s="406"/>
    </row>
    <row r="216" spans="12:12" x14ac:dyDescent="0.25">
      <c r="L216" s="406"/>
    </row>
    <row r="217" spans="12:12" x14ac:dyDescent="0.25">
      <c r="L217" s="406"/>
    </row>
    <row r="218" spans="12:12" x14ac:dyDescent="0.25">
      <c r="L218" s="406"/>
    </row>
    <row r="219" spans="12:12" x14ac:dyDescent="0.25">
      <c r="L219" s="406"/>
    </row>
    <row r="220" spans="12:12" x14ac:dyDescent="0.25">
      <c r="L220" s="406"/>
    </row>
    <row r="221" spans="12:12" x14ac:dyDescent="0.25">
      <c r="L221" s="406"/>
    </row>
    <row r="222" spans="12:12" x14ac:dyDescent="0.25">
      <c r="L222" s="406"/>
    </row>
    <row r="223" spans="12:12" x14ac:dyDescent="0.25">
      <c r="L223" s="406"/>
    </row>
    <row r="224" spans="12:12" x14ac:dyDescent="0.25">
      <c r="L224" s="406"/>
    </row>
    <row r="225" spans="12:12" x14ac:dyDescent="0.25">
      <c r="L225" s="406"/>
    </row>
    <row r="226" spans="12:12" x14ac:dyDescent="0.25">
      <c r="L226" s="406"/>
    </row>
    <row r="227" spans="12:12" x14ac:dyDescent="0.25">
      <c r="L227" s="406"/>
    </row>
    <row r="228" spans="12:12" x14ac:dyDescent="0.25">
      <c r="L228" s="406"/>
    </row>
    <row r="229" spans="12:12" x14ac:dyDescent="0.25">
      <c r="L229" s="406"/>
    </row>
    <row r="230" spans="12:12" x14ac:dyDescent="0.25">
      <c r="L230" s="406"/>
    </row>
    <row r="231" spans="12:12" x14ac:dyDescent="0.25">
      <c r="L231" s="406"/>
    </row>
    <row r="232" spans="12:12" x14ac:dyDescent="0.25">
      <c r="L232" s="406"/>
    </row>
    <row r="233" spans="12:12" x14ac:dyDescent="0.25">
      <c r="L233" s="406"/>
    </row>
    <row r="234" spans="12:12" x14ac:dyDescent="0.25">
      <c r="L234" s="406"/>
    </row>
    <row r="235" spans="12:12" x14ac:dyDescent="0.25">
      <c r="L235" s="406"/>
    </row>
    <row r="236" spans="12:12" x14ac:dyDescent="0.25">
      <c r="L236" s="406"/>
    </row>
  </sheetData>
  <sheetProtection password="CCDD" sheet="1" objects="1" scenarios="1" selectLockedCells="1"/>
  <customSheetViews>
    <customSheetView guid="{741A923B-46F8-4C83-B631-5F158AE39697}" hiddenRows="1" hiddenColumns="1" topLeftCell="I1">
      <selection activeCell="J18" sqref="J18"/>
      <pageMargins left="0.7" right="0.7" top="0.75" bottom="0.75" header="0.3" footer="0.3"/>
    </customSheetView>
    <customSheetView guid="{1D8CD3AA-2F72-46EA-B008-1A30308FB7B9}" hiddenRows="1" hiddenColumns="1" topLeftCell="I1">
      <selection activeCell="J18" sqref="J18"/>
      <pageMargins left="0.7" right="0.7" top="0.75" bottom="0.75" header="0.3" footer="0.3"/>
    </customSheetView>
  </customSheetViews>
  <mergeCells count="23">
    <mergeCell ref="M10:O10"/>
    <mergeCell ref="B52:I52"/>
    <mergeCell ref="B48:I48"/>
    <mergeCell ref="B49:I49"/>
    <mergeCell ref="B50:I50"/>
    <mergeCell ref="B155:C155"/>
    <mergeCell ref="B148:C148"/>
    <mergeCell ref="B149:C149"/>
    <mergeCell ref="B150:C150"/>
    <mergeCell ref="B140:C140"/>
    <mergeCell ref="B142:C142"/>
    <mergeCell ref="B144:C144"/>
    <mergeCell ref="B145:C145"/>
    <mergeCell ref="B147:D147"/>
    <mergeCell ref="B8:C9"/>
    <mergeCell ref="D8:D9"/>
    <mergeCell ref="F8:G9"/>
    <mergeCell ref="H8:H9"/>
    <mergeCell ref="B2:I2"/>
    <mergeCell ref="B3:I3"/>
    <mergeCell ref="D5:D6"/>
    <mergeCell ref="G5:G6"/>
    <mergeCell ref="I5:I6"/>
  </mergeCells>
  <conditionalFormatting sqref="E13:E15 E17:E21 E24:E47">
    <cfRule type="cellIs" dxfId="713" priority="793" stopIfTrue="1" operator="equal">
      <formula>"Yes"</formula>
    </cfRule>
    <cfRule type="expression" dxfId="712" priority="794" stopIfTrue="1">
      <formula>NOT(ISERROR(SEARCH("n/a",E13)))</formula>
    </cfRule>
    <cfRule type="expression" dxfId="711" priority="795" stopIfTrue="1">
      <formula>NOT(ISERROR(SEARCH("partial",E13)))</formula>
    </cfRule>
  </conditionalFormatting>
  <conditionalFormatting sqref="F13:G15 F17:G21 F23:G47">
    <cfRule type="cellIs" dxfId="710" priority="796" stopIfTrue="1" operator="equal">
      <formula>3</formula>
    </cfRule>
    <cfRule type="cellIs" dxfId="709" priority="797" stopIfTrue="1" operator="equal">
      <formula>2</formula>
    </cfRule>
    <cfRule type="cellIs" dxfId="708" priority="798" stopIfTrue="1" operator="equal">
      <formula>1</formula>
    </cfRule>
  </conditionalFormatting>
  <conditionalFormatting sqref="E13:E15 E17:E21 E24:E47">
    <cfRule type="cellIs" dxfId="707" priority="799" stopIfTrue="1" operator="equal">
      <formula>"Yes"</formula>
    </cfRule>
    <cfRule type="cellIs" dxfId="706" priority="800" stopIfTrue="1" operator="equal">
      <formula>"PARTIAL"</formula>
    </cfRule>
    <cfRule type="cellIs" dxfId="705" priority="801" stopIfTrue="1" operator="equal">
      <formula>"NO"</formula>
    </cfRule>
  </conditionalFormatting>
  <conditionalFormatting sqref="E13:E15 E17:E21 E24:E47">
    <cfRule type="containsText" dxfId="704" priority="786" operator="containsText" text="No">
      <formula>NOT(ISERROR(SEARCH("No",E13)))</formula>
    </cfRule>
  </conditionalFormatting>
  <conditionalFormatting sqref="F13:G15 F17:G21 F23:G47">
    <cfRule type="cellIs" dxfId="703" priority="785" operator="equal">
      <formula>1</formula>
    </cfRule>
  </conditionalFormatting>
  <conditionalFormatting sqref="E13:E15 E17:E21 E24:E47">
    <cfRule type="containsText" dxfId="702" priority="764" operator="containsText" text="No">
      <formula>NOT(ISERROR(SEARCH("No",E13)))</formula>
    </cfRule>
    <cfRule type="cellIs" dxfId="701" priority="765" stopIfTrue="1" operator="equal">
      <formula>"Yes"</formula>
    </cfRule>
    <cfRule type="expression" dxfId="700" priority="766" stopIfTrue="1">
      <formula>NOT(ISERROR(SEARCH("n/a",E13)))</formula>
    </cfRule>
    <cfRule type="expression" dxfId="699" priority="767" stopIfTrue="1">
      <formula>NOT(ISERROR(SEARCH("partial",E13)))</formula>
    </cfRule>
  </conditionalFormatting>
  <conditionalFormatting sqref="E13:E15 E17:E21 E24:E47">
    <cfRule type="containsText" dxfId="698" priority="762" operator="containsText" text="No">
      <formula>NOT(ISERROR(SEARCH("No",E13)))</formula>
    </cfRule>
    <cfRule type="containsText" dxfId="697" priority="763" operator="containsText" text="No">
      <formula>NOT(ISERROR(SEARCH("No",E13)))</formula>
    </cfRule>
  </conditionalFormatting>
  <conditionalFormatting sqref="E13:E15 E17:E21 E24:E47">
    <cfRule type="containsText" dxfId="696" priority="758" operator="containsText" text="No">
      <formula>NOT(ISERROR(SEARCH("No",E13)))</formula>
    </cfRule>
    <cfRule type="cellIs" dxfId="695" priority="759" stopIfTrue="1" operator="equal">
      <formula>"Yes"</formula>
    </cfRule>
    <cfRule type="expression" dxfId="694" priority="760" stopIfTrue="1">
      <formula>NOT(ISERROR(SEARCH("n/a",E13)))</formula>
    </cfRule>
    <cfRule type="expression" dxfId="693" priority="761" stopIfTrue="1">
      <formula>NOT(ISERROR(SEARCH("partial",E13)))</formula>
    </cfRule>
  </conditionalFormatting>
  <conditionalFormatting sqref="E13:E15 E17:E21 E24:E47">
    <cfRule type="containsText" dxfId="692" priority="754" operator="containsText" text="N/A">
      <formula>NOT(ISERROR(SEARCH("N/A",E13)))</formula>
    </cfRule>
    <cfRule type="containsText" dxfId="691" priority="755" operator="containsText" text="No">
      <formula>NOT(ISERROR(SEARCH("No",E13)))</formula>
    </cfRule>
    <cfRule type="containsText" dxfId="690" priority="756" operator="containsText" text="Partial">
      <formula>NOT(ISERROR(SEARCH("Partial",E13)))</formula>
    </cfRule>
    <cfRule type="containsText" dxfId="689" priority="757" operator="containsText" text="Yes">
      <formula>NOT(ISERROR(SEARCH("Yes",E13)))</formula>
    </cfRule>
  </conditionalFormatting>
  <conditionalFormatting sqref="E13:E15 E17:E21 E24:E47">
    <cfRule type="containsText" dxfId="688" priority="751" operator="containsText" text="N/A">
      <formula>NOT(ISERROR(SEARCH("N/A",E13)))</formula>
    </cfRule>
    <cfRule type="containsBlanks" dxfId="687" priority="752">
      <formula>LEN(TRIM(E13))=0</formula>
    </cfRule>
    <cfRule type="containsText" dxfId="686" priority="753" operator="containsText" text="&quot; &quot;">
      <formula>NOT(ISERROR(SEARCH(""" """,E13)))</formula>
    </cfRule>
  </conditionalFormatting>
  <conditionalFormatting sqref="F13:F15 F17:F21 F23:F47">
    <cfRule type="cellIs" dxfId="685" priority="740" operator="equal">
      <formula>1</formula>
    </cfRule>
    <cfRule type="cellIs" dxfId="684" priority="741" stopIfTrue="1" operator="equal">
      <formula>3</formula>
    </cfRule>
    <cfRule type="cellIs" dxfId="683" priority="742" stopIfTrue="1" operator="equal">
      <formula>2</formula>
    </cfRule>
    <cfRule type="cellIs" dxfId="682" priority="743" stopIfTrue="1" operator="equal">
      <formula>1</formula>
    </cfRule>
  </conditionalFormatting>
  <conditionalFormatting sqref="F13:F15 F17:F21 F23:F47">
    <cfRule type="cellIs" dxfId="681" priority="727" operator="equal">
      <formula>1</formula>
    </cfRule>
    <cfRule type="cellIs" dxfId="680" priority="728" operator="equal">
      <formula>1</formula>
    </cfRule>
    <cfRule type="containsText" dxfId="679" priority="729" operator="containsText" text="N/A">
      <formula>NOT(ISERROR(SEARCH("N/A",F13)))</formula>
    </cfRule>
    <cfRule type="cellIs" dxfId="678" priority="730" operator="equal">
      <formula>1</formula>
    </cfRule>
    <cfRule type="cellIs" dxfId="677" priority="731" operator="equal">
      <formula>1</formula>
    </cfRule>
    <cfRule type="cellIs" dxfId="676" priority="732" operator="equal">
      <formula>2</formula>
    </cfRule>
    <cfRule type="cellIs" dxfId="675" priority="733" operator="equal">
      <formula>2</formula>
    </cfRule>
    <cfRule type="cellIs" dxfId="674" priority="734" operator="equal">
      <formula>2</formula>
    </cfRule>
    <cfRule type="cellIs" dxfId="673" priority="735" operator="equal">
      <formula>3</formula>
    </cfRule>
    <cfRule type="containsBlanks" dxfId="672" priority="736">
      <formula>LEN(TRIM(F13))=0</formula>
    </cfRule>
    <cfRule type="cellIs" dxfId="671" priority="737" stopIfTrue="1" operator="equal">
      <formula>3</formula>
    </cfRule>
    <cfRule type="cellIs" dxfId="670" priority="738" stopIfTrue="1" operator="equal">
      <formula>2</formula>
    </cfRule>
    <cfRule type="cellIs" dxfId="669" priority="739" stopIfTrue="1" operator="equal">
      <formula>1</formula>
    </cfRule>
  </conditionalFormatting>
  <conditionalFormatting sqref="F13:F15 F17:F21 F24:F47">
    <cfRule type="containsText" dxfId="668" priority="609" operator="containsText" text="N/A">
      <formula>NOT(ISERROR(SEARCH("N/A",F13)))</formula>
    </cfRule>
    <cfRule type="cellIs" dxfId="667" priority="610" operator="equal">
      <formula>1</formula>
    </cfRule>
    <cfRule type="cellIs" dxfId="666" priority="611" operator="equal">
      <formula>1</formula>
    </cfRule>
    <cfRule type="cellIs" dxfId="665" priority="612" operator="equal">
      <formula>2</formula>
    </cfRule>
    <cfRule type="cellIs" dxfId="664" priority="613" operator="equal">
      <formula>2</formula>
    </cfRule>
    <cfRule type="cellIs" dxfId="663" priority="614" operator="equal">
      <formula>2</formula>
    </cfRule>
    <cfRule type="cellIs" dxfId="662" priority="615" operator="equal">
      <formula>3</formula>
    </cfRule>
    <cfRule type="containsBlanks" dxfId="661" priority="616">
      <formula>LEN(TRIM(F13))=0</formula>
    </cfRule>
    <cfRule type="cellIs" dxfId="660" priority="617" stopIfTrue="1" operator="equal">
      <formula>3</formula>
    </cfRule>
    <cfRule type="cellIs" dxfId="659" priority="618" stopIfTrue="1" operator="equal">
      <formula>2</formula>
    </cfRule>
    <cfRule type="cellIs" dxfId="658" priority="619" stopIfTrue="1" operator="equal">
      <formula>1</formula>
    </cfRule>
  </conditionalFormatting>
  <conditionalFormatting sqref="G13:G15 G17:G21 G39:G47">
    <cfRule type="expression" dxfId="657" priority="604">
      <formula>(ISBLANK($G13))*($F13=2)</formula>
    </cfRule>
  </conditionalFormatting>
  <conditionalFormatting sqref="G24:G38">
    <cfRule type="expression" dxfId="656" priority="417">
      <formula>(ISBLANK($G24))*($F24=2)</formula>
    </cfRule>
  </conditionalFormatting>
  <dataValidations count="1">
    <dataValidation type="list" allowBlank="1" showInputMessage="1" showErrorMessage="1" promptTitle="Select from the list" prompt="Please elaborate if 'PARTIAL'." sqref="E13:E15 E24:E47 E17:E21">
      <formula1>Response</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00FF00"/>
  </sheetPr>
  <dimension ref="A1:O236"/>
  <sheetViews>
    <sheetView view="pageBreakPreview" zoomScale="80" zoomScaleSheetLayoutView="80" workbookViewId="0">
      <pane xSplit="4" ySplit="11" topLeftCell="E31" activePane="bottomRight" state="frozen"/>
      <selection activeCell="B36" sqref="B36"/>
      <selection pane="topRight" activeCell="B36" sqref="B36"/>
      <selection pane="bottomLeft" activeCell="B36" sqref="B36"/>
      <selection pane="bottomRight" activeCell="E34" sqref="E34"/>
    </sheetView>
  </sheetViews>
  <sheetFormatPr defaultRowHeight="15" x14ac:dyDescent="0.25"/>
  <cols>
    <col min="1" max="1" width="3.7109375" style="3" customWidth="1"/>
    <col min="2" max="2" width="5.28515625" style="3" customWidth="1"/>
    <col min="3" max="3" width="15.28515625" style="3" customWidth="1"/>
    <col min="4" max="4" width="35.7109375" style="3" customWidth="1"/>
    <col min="5" max="5" width="11.85546875" style="3" customWidth="1"/>
    <col min="6" max="6" width="10.7109375" style="3" customWidth="1"/>
    <col min="7" max="7" width="25.140625" style="3" customWidth="1"/>
    <col min="8" max="8" width="23.42578125" style="3" customWidth="1"/>
    <col min="9" max="9" width="34.5703125" style="3" customWidth="1"/>
    <col min="10" max="10" width="3.7109375" style="3" customWidth="1"/>
    <col min="11" max="11" width="9.140625" style="19" hidden="1" customWidth="1"/>
    <col min="12" max="12" width="4.85546875" style="3" customWidth="1"/>
    <col min="13" max="13" width="16.7109375" style="3" customWidth="1"/>
    <col min="14" max="14" width="14" style="3" customWidth="1"/>
    <col min="15" max="15" width="29" style="3" customWidth="1"/>
    <col min="16" max="16384" width="9.140625" style="3"/>
  </cols>
  <sheetData>
    <row r="1" spans="1:15" s="69" customFormat="1" ht="15.75" thickBot="1" x14ac:dyDescent="0.3">
      <c r="A1" s="514"/>
      <c r="B1" s="727"/>
      <c r="C1" s="515"/>
      <c r="D1" s="515"/>
      <c r="E1" s="515"/>
      <c r="F1" s="515"/>
      <c r="G1" s="515"/>
      <c r="H1" s="515"/>
      <c r="I1" s="515"/>
      <c r="J1" s="516"/>
      <c r="K1" s="119"/>
      <c r="L1" s="394"/>
    </row>
    <row r="2" spans="1:15" s="69" customFormat="1" ht="15.75" customHeight="1" thickBot="1" x14ac:dyDescent="0.3">
      <c r="A2" s="728"/>
      <c r="B2" s="917" t="s">
        <v>1475</v>
      </c>
      <c r="C2" s="918"/>
      <c r="D2" s="918"/>
      <c r="E2" s="918"/>
      <c r="F2" s="918"/>
      <c r="G2" s="918"/>
      <c r="H2" s="918"/>
      <c r="I2" s="919"/>
      <c r="J2" s="728"/>
      <c r="K2" s="119"/>
      <c r="L2" s="395"/>
    </row>
    <row r="3" spans="1:15" s="69" customFormat="1" ht="15" customHeight="1" thickBot="1" x14ac:dyDescent="0.3">
      <c r="A3" s="517"/>
      <c r="B3" s="902" t="s">
        <v>396</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602"/>
      <c r="C7" s="519"/>
      <c r="D7" s="519"/>
      <c r="E7" s="519"/>
      <c r="F7" s="519"/>
      <c r="G7" s="519"/>
      <c r="H7" s="519"/>
      <c r="I7" s="519"/>
      <c r="J7" s="518"/>
      <c r="K7" s="119"/>
      <c r="L7" s="242"/>
    </row>
    <row r="8" spans="1:15" s="69" customFormat="1" x14ac:dyDescent="0.25">
      <c r="A8" s="517"/>
      <c r="B8" s="911"/>
      <c r="C8" s="912"/>
      <c r="D8" s="915" t="str">
        <f>D154</f>
        <v/>
      </c>
      <c r="E8" s="519"/>
      <c r="F8" s="911"/>
      <c r="G8" s="912"/>
      <c r="H8" s="916">
        <f>D157</f>
        <v>0</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8.75"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s="72" customFormat="1" ht="23.1" customHeight="1" x14ac:dyDescent="0.25">
      <c r="A12" s="735"/>
      <c r="B12" s="462" t="s">
        <v>2948</v>
      </c>
      <c r="C12" s="463"/>
      <c r="D12" s="463"/>
      <c r="E12" s="463"/>
      <c r="F12" s="463"/>
      <c r="G12" s="463"/>
      <c r="H12" s="463"/>
      <c r="I12" s="464"/>
      <c r="J12" s="736"/>
      <c r="K12" s="119"/>
    </row>
    <row r="13" spans="1:15" s="72" customFormat="1" ht="150" x14ac:dyDescent="0.25">
      <c r="A13" s="735"/>
      <c r="B13" s="538">
        <v>1</v>
      </c>
      <c r="C13" s="378" t="s">
        <v>1924</v>
      </c>
      <c r="D13" s="378" t="s">
        <v>1946</v>
      </c>
      <c r="E13" s="112" t="s">
        <v>4</v>
      </c>
      <c r="F13" s="763" t="str">
        <f>IF(E13="yes",3,IF(E13="Partial",2,IF(E13="No",1,IF(E13="N/A","",IF(E13="","")))))</f>
        <v/>
      </c>
      <c r="G13" s="89"/>
      <c r="H13" s="381" t="s">
        <v>2949</v>
      </c>
      <c r="I13" s="381" t="s">
        <v>1919</v>
      </c>
      <c r="J13" s="736"/>
      <c r="K13" s="119">
        <f>IF(E13="",1,0)</f>
        <v>0</v>
      </c>
      <c r="L13" s="408"/>
      <c r="M13" s="506"/>
      <c r="N13" s="506"/>
      <c r="O13" s="506"/>
    </row>
    <row r="14" spans="1:15" s="72" customFormat="1" ht="195" x14ac:dyDescent="0.25">
      <c r="A14" s="735"/>
      <c r="B14" s="737">
        <v>2</v>
      </c>
      <c r="C14" s="378" t="s">
        <v>1925</v>
      </c>
      <c r="D14" s="381" t="s">
        <v>1923</v>
      </c>
      <c r="E14" s="112" t="s">
        <v>4</v>
      </c>
      <c r="F14" s="763" t="str">
        <f>IF(E14="yes",3,IF(E14="Partial",2,IF(E14="No",1,IF(E14="N/A","",IF(E14="","")))))</f>
        <v/>
      </c>
      <c r="G14" s="89"/>
      <c r="H14" s="381" t="s">
        <v>1921</v>
      </c>
      <c r="I14" s="381" t="s">
        <v>1920</v>
      </c>
      <c r="J14" s="736"/>
      <c r="K14" s="119">
        <f>IF(E14="",1,0)</f>
        <v>0</v>
      </c>
      <c r="L14" s="408"/>
      <c r="M14" s="506"/>
      <c r="N14" s="506"/>
      <c r="O14" s="506"/>
    </row>
    <row r="15" spans="1:15" s="72" customFormat="1" ht="210" x14ac:dyDescent="0.25">
      <c r="A15" s="735"/>
      <c r="B15" s="538">
        <v>3</v>
      </c>
      <c r="C15" s="378" t="s">
        <v>1926</v>
      </c>
      <c r="D15" s="378" t="s">
        <v>1927</v>
      </c>
      <c r="E15" s="112" t="s">
        <v>4</v>
      </c>
      <c r="F15" s="763" t="str">
        <f>IF(E15="yes",3,IF(E15="Partial",2,IF(E15="No",1,IF(E15="N/A","",IF(E15="","")))))</f>
        <v/>
      </c>
      <c r="G15" s="89"/>
      <c r="H15" s="381" t="s">
        <v>2950</v>
      </c>
      <c r="I15" s="381" t="s">
        <v>1922</v>
      </c>
      <c r="J15" s="736"/>
      <c r="K15" s="119">
        <f>IF(E15="",1,0)</f>
        <v>0</v>
      </c>
      <c r="L15" s="408"/>
      <c r="M15" s="506"/>
      <c r="N15" s="506"/>
      <c r="O15" s="506"/>
    </row>
    <row r="16" spans="1:15" s="72" customFormat="1" ht="23.1" customHeight="1" x14ac:dyDescent="0.25">
      <c r="A16" s="735"/>
      <c r="B16" s="462" t="s">
        <v>2951</v>
      </c>
      <c r="C16" s="463"/>
      <c r="D16" s="463"/>
      <c r="E16" s="508"/>
      <c r="F16" s="463"/>
      <c r="G16" s="508"/>
      <c r="H16" s="463"/>
      <c r="I16" s="464"/>
      <c r="J16" s="736"/>
      <c r="K16" s="119"/>
      <c r="L16" s="408"/>
      <c r="M16" s="506"/>
      <c r="N16" s="506"/>
      <c r="O16" s="506"/>
    </row>
    <row r="17" spans="1:15" s="72" customFormat="1" ht="135" x14ac:dyDescent="0.25">
      <c r="A17" s="735"/>
      <c r="B17" s="662">
        <v>4</v>
      </c>
      <c r="C17" s="378" t="s">
        <v>1928</v>
      </c>
      <c r="D17" s="378" t="s">
        <v>319</v>
      </c>
      <c r="E17" s="112" t="s">
        <v>4</v>
      </c>
      <c r="F17" s="763" t="str">
        <f>IF(E17="yes",3,IF(E17="Partial",2,IF(E17="No",1,IF(E17="N/A","",IF(E17="","")))))</f>
        <v/>
      </c>
      <c r="G17" s="89"/>
      <c r="H17" s="381" t="s">
        <v>4116</v>
      </c>
      <c r="I17" s="378" t="s">
        <v>4115</v>
      </c>
      <c r="J17" s="736"/>
      <c r="K17" s="119">
        <f t="shared" ref="K17:K30" si="0">IF(E17="",1,0)</f>
        <v>0</v>
      </c>
      <c r="L17" s="408"/>
      <c r="M17" s="506"/>
      <c r="N17" s="506"/>
      <c r="O17" s="506"/>
    </row>
    <row r="18" spans="1:15" s="72" customFormat="1" ht="60" x14ac:dyDescent="0.25">
      <c r="A18" s="735"/>
      <c r="B18" s="662">
        <v>5</v>
      </c>
      <c r="C18" s="378" t="s">
        <v>1928</v>
      </c>
      <c r="D18" s="378" t="s">
        <v>4118</v>
      </c>
      <c r="E18" s="112" t="s">
        <v>4</v>
      </c>
      <c r="F18" s="763" t="str">
        <f t="shared" ref="F18:F30" si="1">IF(E18="yes",3,IF(E18="Partial",2,IF(E18="No",1,IF(E18="N/A","",IF(E18="","")))))</f>
        <v/>
      </c>
      <c r="G18" s="89"/>
      <c r="H18" s="381" t="s">
        <v>4122</v>
      </c>
      <c r="I18" s="378" t="s">
        <v>4117</v>
      </c>
      <c r="J18" s="736"/>
      <c r="K18" s="119">
        <f t="shared" si="0"/>
        <v>0</v>
      </c>
      <c r="L18" s="408"/>
      <c r="M18" s="506"/>
      <c r="N18" s="506"/>
      <c r="O18" s="506"/>
    </row>
    <row r="19" spans="1:15" s="72" customFormat="1" ht="75" x14ac:dyDescent="0.25">
      <c r="A19" s="735"/>
      <c r="B19" s="662">
        <v>6</v>
      </c>
      <c r="C19" s="378" t="s">
        <v>1928</v>
      </c>
      <c r="D19" s="378" t="s">
        <v>4119</v>
      </c>
      <c r="E19" s="112" t="s">
        <v>4</v>
      </c>
      <c r="F19" s="763" t="str">
        <f t="shared" si="1"/>
        <v/>
      </c>
      <c r="G19" s="89"/>
      <c r="H19" s="381" t="s">
        <v>4121</v>
      </c>
      <c r="I19" s="378" t="s">
        <v>4120</v>
      </c>
      <c r="J19" s="736"/>
      <c r="K19" s="119">
        <f t="shared" si="0"/>
        <v>0</v>
      </c>
      <c r="L19" s="408"/>
      <c r="M19" s="506"/>
      <c r="N19" s="506"/>
      <c r="O19" s="506"/>
    </row>
    <row r="20" spans="1:15" s="72" customFormat="1" ht="90" x14ac:dyDescent="0.25">
      <c r="A20" s="735"/>
      <c r="B20" s="662">
        <v>7</v>
      </c>
      <c r="C20" s="378" t="s">
        <v>1928</v>
      </c>
      <c r="D20" s="378" t="s">
        <v>4125</v>
      </c>
      <c r="E20" s="112" t="s">
        <v>4</v>
      </c>
      <c r="F20" s="763" t="str">
        <f t="shared" si="1"/>
        <v/>
      </c>
      <c r="G20" s="89"/>
      <c r="H20" s="378" t="s">
        <v>4135</v>
      </c>
      <c r="I20" s="378" t="s">
        <v>4129</v>
      </c>
      <c r="J20" s="736"/>
      <c r="K20" s="119">
        <f t="shared" si="0"/>
        <v>0</v>
      </c>
      <c r="L20" s="408"/>
      <c r="M20" s="506"/>
      <c r="N20" s="506"/>
      <c r="O20" s="506"/>
    </row>
    <row r="21" spans="1:15" s="72" customFormat="1" ht="75" x14ac:dyDescent="0.25">
      <c r="A21" s="735"/>
      <c r="B21" s="662">
        <v>8</v>
      </c>
      <c r="C21" s="378" t="s">
        <v>1928</v>
      </c>
      <c r="D21" s="378" t="s">
        <v>4126</v>
      </c>
      <c r="E21" s="112" t="s">
        <v>4</v>
      </c>
      <c r="F21" s="763" t="str">
        <f t="shared" si="1"/>
        <v/>
      </c>
      <c r="G21" s="89"/>
      <c r="H21" s="381" t="s">
        <v>4133</v>
      </c>
      <c r="I21" s="378" t="s">
        <v>4130</v>
      </c>
      <c r="J21" s="736"/>
      <c r="K21" s="119">
        <f t="shared" si="0"/>
        <v>0</v>
      </c>
      <c r="L21" s="408"/>
      <c r="M21" s="506"/>
      <c r="N21" s="506"/>
      <c r="O21" s="506"/>
    </row>
    <row r="22" spans="1:15" s="72" customFormat="1" ht="90" x14ac:dyDescent="0.25">
      <c r="A22" s="735"/>
      <c r="B22" s="662">
        <v>9</v>
      </c>
      <c r="C22" s="378" t="s">
        <v>1928</v>
      </c>
      <c r="D22" s="378" t="s">
        <v>4127</v>
      </c>
      <c r="E22" s="112" t="s">
        <v>4</v>
      </c>
      <c r="F22" s="763" t="str">
        <f t="shared" si="1"/>
        <v/>
      </c>
      <c r="G22" s="89"/>
      <c r="H22" s="378" t="s">
        <v>4134</v>
      </c>
      <c r="I22" s="378" t="s">
        <v>4131</v>
      </c>
      <c r="J22" s="736"/>
      <c r="K22" s="119">
        <f t="shared" si="0"/>
        <v>0</v>
      </c>
      <c r="L22" s="408"/>
      <c r="M22" s="506"/>
      <c r="N22" s="506"/>
      <c r="O22" s="506"/>
    </row>
    <row r="23" spans="1:15" s="72" customFormat="1" ht="105" x14ac:dyDescent="0.25">
      <c r="A23" s="735"/>
      <c r="B23" s="662">
        <v>10</v>
      </c>
      <c r="C23" s="378" t="s">
        <v>1928</v>
      </c>
      <c r="D23" s="378" t="s">
        <v>4128</v>
      </c>
      <c r="E23" s="112" t="s">
        <v>4</v>
      </c>
      <c r="F23" s="763" t="str">
        <f t="shared" si="1"/>
        <v/>
      </c>
      <c r="G23" s="89"/>
      <c r="H23" s="378" t="s">
        <v>4192</v>
      </c>
      <c r="I23" s="378" t="s">
        <v>4132</v>
      </c>
      <c r="J23" s="736"/>
      <c r="K23" s="119">
        <f t="shared" si="0"/>
        <v>0</v>
      </c>
      <c r="L23" s="408"/>
      <c r="M23" s="506"/>
      <c r="N23" s="506"/>
      <c r="O23" s="506"/>
    </row>
    <row r="24" spans="1:15" s="72" customFormat="1" ht="75" x14ac:dyDescent="0.25">
      <c r="A24" s="735"/>
      <c r="B24" s="662">
        <v>11</v>
      </c>
      <c r="C24" s="378" t="s">
        <v>1928</v>
      </c>
      <c r="D24" s="378" t="s">
        <v>1930</v>
      </c>
      <c r="E24" s="112" t="s">
        <v>4</v>
      </c>
      <c r="F24" s="763" t="str">
        <f t="shared" si="1"/>
        <v/>
      </c>
      <c r="G24" s="89"/>
      <c r="H24" s="381" t="s">
        <v>4123</v>
      </c>
      <c r="I24" s="378" t="s">
        <v>4124</v>
      </c>
      <c r="J24" s="736"/>
      <c r="K24" s="119">
        <f t="shared" si="0"/>
        <v>0</v>
      </c>
      <c r="L24" s="408"/>
      <c r="M24" s="506"/>
      <c r="N24" s="506"/>
      <c r="O24" s="506"/>
    </row>
    <row r="25" spans="1:15" ht="45" x14ac:dyDescent="0.25">
      <c r="A25" s="531"/>
      <c r="B25" s="662">
        <v>12</v>
      </c>
      <c r="C25" s="378" t="s">
        <v>1929</v>
      </c>
      <c r="D25" s="378" t="s">
        <v>317</v>
      </c>
      <c r="E25" s="112" t="s">
        <v>4</v>
      </c>
      <c r="F25" s="763" t="str">
        <f t="shared" si="1"/>
        <v/>
      </c>
      <c r="G25" s="89"/>
      <c r="H25" s="381" t="s">
        <v>1931</v>
      </c>
      <c r="I25" s="381" t="s">
        <v>1932</v>
      </c>
      <c r="J25" s="535"/>
      <c r="K25" s="119">
        <f t="shared" si="0"/>
        <v>0</v>
      </c>
      <c r="L25" s="404"/>
      <c r="M25" s="502"/>
      <c r="N25" s="502"/>
      <c r="O25" s="502"/>
    </row>
    <row r="26" spans="1:15" ht="150" x14ac:dyDescent="0.25">
      <c r="A26" s="531"/>
      <c r="B26" s="662">
        <v>13</v>
      </c>
      <c r="C26" s="378" t="s">
        <v>1935</v>
      </c>
      <c r="D26" s="378" t="s">
        <v>324</v>
      </c>
      <c r="E26" s="112" t="s">
        <v>4</v>
      </c>
      <c r="F26" s="763" t="str">
        <f t="shared" si="1"/>
        <v/>
      </c>
      <c r="G26" s="89"/>
      <c r="H26" s="381" t="s">
        <v>2952</v>
      </c>
      <c r="I26" s="378" t="s">
        <v>4141</v>
      </c>
      <c r="J26" s="535"/>
      <c r="K26" s="119">
        <f t="shared" si="0"/>
        <v>0</v>
      </c>
      <c r="L26" s="404"/>
      <c r="M26" s="502"/>
      <c r="N26" s="502"/>
      <c r="O26" s="502"/>
    </row>
    <row r="27" spans="1:15" ht="255" x14ac:dyDescent="0.25">
      <c r="A27" s="531"/>
      <c r="B27" s="662">
        <v>14</v>
      </c>
      <c r="C27" s="378" t="s">
        <v>1935</v>
      </c>
      <c r="D27" s="378" t="s">
        <v>318</v>
      </c>
      <c r="E27" s="112" t="s">
        <v>4</v>
      </c>
      <c r="F27" s="763" t="str">
        <f t="shared" si="1"/>
        <v/>
      </c>
      <c r="G27" s="89"/>
      <c r="H27" s="381" t="s">
        <v>1934</v>
      </c>
      <c r="I27" s="381" t="s">
        <v>1933</v>
      </c>
      <c r="J27" s="535"/>
      <c r="K27" s="119">
        <f t="shared" si="0"/>
        <v>0</v>
      </c>
      <c r="L27" s="404"/>
      <c r="M27" s="502"/>
      <c r="N27" s="502"/>
      <c r="O27" s="502"/>
    </row>
    <row r="28" spans="1:15" ht="135" x14ac:dyDescent="0.25">
      <c r="A28" s="531"/>
      <c r="B28" s="662">
        <v>15</v>
      </c>
      <c r="C28" s="378" t="s">
        <v>1936</v>
      </c>
      <c r="D28" s="381" t="s">
        <v>4108</v>
      </c>
      <c r="E28" s="112" t="s">
        <v>4</v>
      </c>
      <c r="F28" s="763" t="str">
        <f t="shared" si="1"/>
        <v/>
      </c>
      <c r="G28" s="89"/>
      <c r="H28" s="381" t="s">
        <v>4110</v>
      </c>
      <c r="I28" s="381" t="s">
        <v>4109</v>
      </c>
      <c r="J28" s="535"/>
      <c r="K28" s="119">
        <f t="shared" si="0"/>
        <v>0</v>
      </c>
      <c r="L28" s="404"/>
      <c r="M28" s="502"/>
      <c r="N28" s="502"/>
      <c r="O28" s="502"/>
    </row>
    <row r="29" spans="1:15" ht="225" x14ac:dyDescent="0.25">
      <c r="A29" s="531"/>
      <c r="B29" s="662">
        <v>16</v>
      </c>
      <c r="C29" s="378" t="s">
        <v>257</v>
      </c>
      <c r="D29" s="378" t="s">
        <v>320</v>
      </c>
      <c r="E29" s="112" t="s">
        <v>4</v>
      </c>
      <c r="F29" s="763" t="str">
        <f t="shared" si="1"/>
        <v/>
      </c>
      <c r="G29" s="89"/>
      <c r="H29" s="381" t="s">
        <v>4112</v>
      </c>
      <c r="I29" s="381" t="s">
        <v>4111</v>
      </c>
      <c r="J29" s="535"/>
      <c r="K29" s="119">
        <f t="shared" si="0"/>
        <v>0</v>
      </c>
      <c r="L29" s="404"/>
      <c r="M29" s="502"/>
      <c r="N29" s="502"/>
      <c r="O29" s="502"/>
    </row>
    <row r="30" spans="1:15" ht="180" x14ac:dyDescent="0.25">
      <c r="A30" s="531"/>
      <c r="B30" s="662">
        <v>17</v>
      </c>
      <c r="C30" s="378" t="s">
        <v>257</v>
      </c>
      <c r="D30" s="378" t="s">
        <v>1937</v>
      </c>
      <c r="E30" s="112" t="s">
        <v>4</v>
      </c>
      <c r="F30" s="763" t="str">
        <f t="shared" si="1"/>
        <v/>
      </c>
      <c r="G30" s="89"/>
      <c r="H30" s="381" t="s">
        <v>4114</v>
      </c>
      <c r="I30" s="381" t="s">
        <v>4113</v>
      </c>
      <c r="J30" s="535"/>
      <c r="K30" s="119">
        <f t="shared" si="0"/>
        <v>0</v>
      </c>
      <c r="L30" s="404"/>
      <c r="M30" s="502"/>
      <c r="N30" s="502"/>
      <c r="O30" s="502"/>
    </row>
    <row r="31" spans="1:15" ht="23.1" customHeight="1" x14ac:dyDescent="0.25">
      <c r="A31" s="531"/>
      <c r="B31" s="462" t="s">
        <v>455</v>
      </c>
      <c r="C31" s="463"/>
      <c r="D31" s="463"/>
      <c r="E31" s="508"/>
      <c r="F31" s="463"/>
      <c r="G31" s="508"/>
      <c r="H31" s="463"/>
      <c r="I31" s="464"/>
      <c r="J31" s="535"/>
      <c r="K31" s="119"/>
      <c r="L31" s="404"/>
      <c r="M31" s="502"/>
      <c r="N31" s="502"/>
      <c r="O31" s="502"/>
    </row>
    <row r="32" spans="1:15" ht="60" x14ac:dyDescent="0.25">
      <c r="A32" s="531"/>
      <c r="B32" s="538">
        <v>18</v>
      </c>
      <c r="C32" s="378" t="s">
        <v>1938</v>
      </c>
      <c r="D32" s="378" t="s">
        <v>323</v>
      </c>
      <c r="E32" s="112" t="s">
        <v>4</v>
      </c>
      <c r="F32" s="763" t="str">
        <f>IF(E32="yes",3,IF(E32="Partial",2,IF(E32="No",1,IF(E32="N/A","",IF(E32="","")))))</f>
        <v/>
      </c>
      <c r="G32" s="89"/>
      <c r="H32" s="381" t="s">
        <v>1939</v>
      </c>
      <c r="I32" s="381" t="s">
        <v>1940</v>
      </c>
      <c r="J32" s="535"/>
      <c r="K32" s="119">
        <f>IF(E32="",1,0)</f>
        <v>0</v>
      </c>
      <c r="L32" s="404"/>
      <c r="M32" s="502"/>
      <c r="N32" s="502"/>
      <c r="O32" s="502"/>
    </row>
    <row r="33" spans="1:15" ht="23.1" customHeight="1" x14ac:dyDescent="0.25">
      <c r="A33" s="531"/>
      <c r="B33" s="462" t="s">
        <v>1941</v>
      </c>
      <c r="C33" s="463"/>
      <c r="D33" s="463"/>
      <c r="E33" s="508"/>
      <c r="F33" s="463"/>
      <c r="G33" s="508"/>
      <c r="H33" s="463"/>
      <c r="I33" s="464"/>
      <c r="J33" s="535"/>
      <c r="K33" s="119"/>
      <c r="L33" s="404"/>
      <c r="M33" s="502"/>
      <c r="N33" s="502"/>
      <c r="O33" s="502"/>
    </row>
    <row r="34" spans="1:15" ht="60" x14ac:dyDescent="0.25">
      <c r="A34" s="531"/>
      <c r="B34" s="538">
        <v>19</v>
      </c>
      <c r="C34" s="378" t="s">
        <v>1942</v>
      </c>
      <c r="D34" s="378" t="s">
        <v>4154</v>
      </c>
      <c r="E34" s="112" t="s">
        <v>4</v>
      </c>
      <c r="F34" s="763" t="str">
        <f>IF(E34="yes",3,IF(E34="Partial",2,IF(E34="No",1,IF(E34="N/A","",IF(E34="","")))))</f>
        <v/>
      </c>
      <c r="G34" s="89"/>
      <c r="H34" s="381" t="s">
        <v>4156</v>
      </c>
      <c r="I34" s="378" t="s">
        <v>4155</v>
      </c>
      <c r="J34" s="535"/>
      <c r="K34" s="119">
        <f t="shared" ref="K34:K42" si="2">IF(E34="",1,0)</f>
        <v>0</v>
      </c>
      <c r="L34" s="404"/>
      <c r="M34" s="502"/>
      <c r="N34" s="502"/>
      <c r="O34" s="502"/>
    </row>
    <row r="35" spans="1:15" ht="60" x14ac:dyDescent="0.25">
      <c r="A35" s="531"/>
      <c r="B35" s="538">
        <v>20</v>
      </c>
      <c r="C35" s="378" t="s">
        <v>1942</v>
      </c>
      <c r="D35" s="378" t="s">
        <v>4144</v>
      </c>
      <c r="E35" s="112" t="s">
        <v>4</v>
      </c>
      <c r="F35" s="763" t="str">
        <f t="shared" ref="F35:F42" si="3">IF(E35="yes",3,IF(E35="Partial",2,IF(E35="No",1,IF(E35="N/A","",IF(E35="","")))))</f>
        <v/>
      </c>
      <c r="G35" s="89"/>
      <c r="H35" s="381" t="s">
        <v>4157</v>
      </c>
      <c r="I35" s="378" t="s">
        <v>4149</v>
      </c>
      <c r="J35" s="535"/>
      <c r="K35" s="119">
        <f t="shared" si="2"/>
        <v>0</v>
      </c>
      <c r="L35" s="404"/>
      <c r="M35" s="502"/>
      <c r="N35" s="502"/>
      <c r="O35" s="502"/>
    </row>
    <row r="36" spans="1:15" ht="90" x14ac:dyDescent="0.25">
      <c r="A36" s="531"/>
      <c r="B36" s="538">
        <v>21</v>
      </c>
      <c r="C36" s="378" t="s">
        <v>1942</v>
      </c>
      <c r="D36" s="378" t="s">
        <v>4145</v>
      </c>
      <c r="E36" s="112" t="s">
        <v>4</v>
      </c>
      <c r="F36" s="763" t="str">
        <f t="shared" si="3"/>
        <v/>
      </c>
      <c r="G36" s="89"/>
      <c r="H36" s="381" t="s">
        <v>4158</v>
      </c>
      <c r="I36" s="378" t="s">
        <v>4150</v>
      </c>
      <c r="J36" s="535"/>
      <c r="K36" s="119">
        <f t="shared" si="2"/>
        <v>0</v>
      </c>
      <c r="L36" s="404"/>
      <c r="M36" s="502"/>
      <c r="N36" s="502"/>
      <c r="O36" s="502"/>
    </row>
    <row r="37" spans="1:15" ht="120" x14ac:dyDescent="0.25">
      <c r="A37" s="531"/>
      <c r="B37" s="538">
        <v>22</v>
      </c>
      <c r="C37" s="378" t="s">
        <v>1942</v>
      </c>
      <c r="D37" s="378" t="s">
        <v>4146</v>
      </c>
      <c r="E37" s="112" t="s">
        <v>4</v>
      </c>
      <c r="F37" s="763" t="str">
        <f t="shared" si="3"/>
        <v/>
      </c>
      <c r="G37" s="89"/>
      <c r="H37" s="381" t="s">
        <v>4159</v>
      </c>
      <c r="I37" s="378" t="s">
        <v>4151</v>
      </c>
      <c r="J37" s="535"/>
      <c r="K37" s="119">
        <f t="shared" si="2"/>
        <v>0</v>
      </c>
      <c r="L37" s="404"/>
      <c r="M37" s="502"/>
      <c r="N37" s="502"/>
      <c r="O37" s="502"/>
    </row>
    <row r="38" spans="1:15" ht="60" x14ac:dyDescent="0.25">
      <c r="A38" s="531"/>
      <c r="B38" s="538">
        <v>23</v>
      </c>
      <c r="C38" s="378" t="s">
        <v>1942</v>
      </c>
      <c r="D38" s="378" t="s">
        <v>4147</v>
      </c>
      <c r="E38" s="112" t="s">
        <v>4</v>
      </c>
      <c r="F38" s="763" t="str">
        <f t="shared" si="3"/>
        <v/>
      </c>
      <c r="G38" s="89"/>
      <c r="H38" s="381" t="s">
        <v>4160</v>
      </c>
      <c r="I38" s="378" t="s">
        <v>4152</v>
      </c>
      <c r="J38" s="535"/>
      <c r="K38" s="119">
        <f t="shared" si="2"/>
        <v>0</v>
      </c>
      <c r="L38" s="404"/>
      <c r="M38" s="502"/>
      <c r="N38" s="502"/>
      <c r="O38" s="502"/>
    </row>
    <row r="39" spans="1:15" ht="60" x14ac:dyDescent="0.25">
      <c r="A39" s="531"/>
      <c r="B39" s="538">
        <v>24</v>
      </c>
      <c r="C39" s="378" t="s">
        <v>1942</v>
      </c>
      <c r="D39" s="378" t="s">
        <v>4148</v>
      </c>
      <c r="E39" s="112" t="s">
        <v>4</v>
      </c>
      <c r="F39" s="763" t="str">
        <f t="shared" si="3"/>
        <v/>
      </c>
      <c r="G39" s="89"/>
      <c r="H39" s="381" t="s">
        <v>4161</v>
      </c>
      <c r="I39" s="378" t="s">
        <v>4153</v>
      </c>
      <c r="J39" s="535"/>
      <c r="K39" s="119">
        <f t="shared" si="2"/>
        <v>0</v>
      </c>
      <c r="L39" s="404"/>
      <c r="M39" s="502"/>
      <c r="N39" s="502"/>
      <c r="O39" s="502"/>
    </row>
    <row r="40" spans="1:15" ht="90" x14ac:dyDescent="0.25">
      <c r="A40" s="531"/>
      <c r="B40" s="538">
        <v>25</v>
      </c>
      <c r="C40" s="378" t="s">
        <v>1943</v>
      </c>
      <c r="D40" s="378" t="s">
        <v>4136</v>
      </c>
      <c r="E40" s="112" t="s">
        <v>4</v>
      </c>
      <c r="F40" s="763" t="str">
        <f t="shared" si="3"/>
        <v/>
      </c>
      <c r="G40" s="89"/>
      <c r="H40" s="381" t="s">
        <v>4143</v>
      </c>
      <c r="I40" s="378" t="s">
        <v>4142</v>
      </c>
      <c r="J40" s="535"/>
      <c r="K40" s="119">
        <f t="shared" si="2"/>
        <v>0</v>
      </c>
      <c r="L40" s="404"/>
      <c r="M40" s="502"/>
      <c r="N40" s="502"/>
      <c r="O40" s="502"/>
    </row>
    <row r="41" spans="1:15" ht="45" x14ac:dyDescent="0.25">
      <c r="A41" s="531"/>
      <c r="B41" s="538">
        <v>26</v>
      </c>
      <c r="C41" s="378" t="s">
        <v>1944</v>
      </c>
      <c r="D41" s="378" t="s">
        <v>322</v>
      </c>
      <c r="E41" s="112" t="s">
        <v>4</v>
      </c>
      <c r="F41" s="763" t="str">
        <f t="shared" si="3"/>
        <v/>
      </c>
      <c r="G41" s="89"/>
      <c r="H41" s="381" t="s">
        <v>4138</v>
      </c>
      <c r="I41" s="378" t="s">
        <v>4139</v>
      </c>
      <c r="J41" s="535"/>
      <c r="K41" s="119">
        <f t="shared" si="2"/>
        <v>0</v>
      </c>
      <c r="L41" s="404"/>
      <c r="M41" s="502"/>
      <c r="N41" s="502"/>
      <c r="O41" s="502"/>
    </row>
    <row r="42" spans="1:15" ht="48.75" customHeight="1" x14ac:dyDescent="0.25">
      <c r="A42" s="531"/>
      <c r="B42" s="538">
        <v>27</v>
      </c>
      <c r="C42" s="378" t="s">
        <v>1945</v>
      </c>
      <c r="D42" s="378" t="s">
        <v>321</v>
      </c>
      <c r="E42" s="112" t="s">
        <v>4</v>
      </c>
      <c r="F42" s="763" t="str">
        <f t="shared" si="3"/>
        <v/>
      </c>
      <c r="G42" s="89"/>
      <c r="H42" s="381" t="s">
        <v>4137</v>
      </c>
      <c r="I42" s="378" t="s">
        <v>4140</v>
      </c>
      <c r="J42" s="535"/>
      <c r="K42" s="119">
        <f t="shared" si="2"/>
        <v>0</v>
      </c>
      <c r="L42" s="404"/>
      <c r="M42" s="502"/>
      <c r="N42" s="502"/>
      <c r="O42" s="502"/>
    </row>
    <row r="43" spans="1:15" s="69" customFormat="1" x14ac:dyDescent="0.25">
      <c r="A43" s="517"/>
      <c r="B43" s="910"/>
      <c r="C43" s="910"/>
      <c r="D43" s="910"/>
      <c r="E43" s="910"/>
      <c r="F43" s="910"/>
      <c r="G43" s="910"/>
      <c r="H43" s="910"/>
      <c r="I43" s="910"/>
      <c r="J43" s="518"/>
      <c r="K43" s="119"/>
      <c r="L43" s="405"/>
      <c r="M43" s="498"/>
      <c r="N43" s="498"/>
      <c r="O43" s="498"/>
    </row>
    <row r="44" spans="1:15" s="69" customFormat="1" ht="24" customHeight="1" x14ac:dyDescent="0.25">
      <c r="A44" s="517"/>
      <c r="B44" s="910"/>
      <c r="C44" s="910"/>
      <c r="D44" s="910"/>
      <c r="E44" s="910"/>
      <c r="F44" s="910"/>
      <c r="G44" s="910"/>
      <c r="H44" s="910"/>
      <c r="I44" s="910"/>
      <c r="J44" s="518"/>
      <c r="K44" s="119"/>
      <c r="L44" s="405"/>
      <c r="M44" s="498"/>
      <c r="N44" s="498"/>
      <c r="O44" s="498"/>
    </row>
    <row r="45" spans="1:15" s="69" customFormat="1" x14ac:dyDescent="0.25">
      <c r="A45" s="517"/>
      <c r="B45" s="910"/>
      <c r="C45" s="910"/>
      <c r="D45" s="910"/>
      <c r="E45" s="910"/>
      <c r="F45" s="910"/>
      <c r="G45" s="910"/>
      <c r="H45" s="910"/>
      <c r="I45" s="910"/>
      <c r="J45" s="518"/>
      <c r="K45" s="119"/>
      <c r="L45" s="405"/>
      <c r="M45" s="498"/>
      <c r="N45" s="498"/>
      <c r="O45" s="498"/>
    </row>
    <row r="46" spans="1:15" s="69" customFormat="1" ht="24" customHeight="1" x14ac:dyDescent="0.25">
      <c r="A46" s="517"/>
      <c r="B46" s="561"/>
      <c r="C46" s="561"/>
      <c r="D46" s="561"/>
      <c r="E46" s="561"/>
      <c r="F46" s="561"/>
      <c r="G46" s="561"/>
      <c r="H46" s="561"/>
      <c r="I46" s="561"/>
      <c r="J46" s="518"/>
      <c r="K46" s="119"/>
      <c r="L46" s="405"/>
      <c r="M46" s="498"/>
      <c r="N46" s="498"/>
      <c r="O46" s="498"/>
    </row>
    <row r="47" spans="1:15" ht="15.75" thickBot="1" x14ac:dyDescent="0.3">
      <c r="A47" s="562"/>
      <c r="B47" s="563"/>
      <c r="C47" s="563"/>
      <c r="D47" s="563"/>
      <c r="E47" s="563"/>
      <c r="F47" s="563"/>
      <c r="G47" s="563"/>
      <c r="H47" s="563"/>
      <c r="I47" s="563"/>
      <c r="J47" s="564"/>
      <c r="K47" s="119">
        <f>SUM(K13:K42)</f>
        <v>0</v>
      </c>
      <c r="L47" s="404"/>
      <c r="M47" s="250"/>
      <c r="N47" s="250"/>
      <c r="O47" s="250"/>
    </row>
    <row r="48" spans="1:15" x14ac:dyDescent="0.25">
      <c r="K48" s="119"/>
      <c r="L48" s="404"/>
      <c r="M48" s="250"/>
      <c r="N48" s="250"/>
      <c r="O48" s="250"/>
    </row>
    <row r="49" spans="11:15" x14ac:dyDescent="0.25">
      <c r="K49" s="119"/>
      <c r="L49" s="404"/>
      <c r="M49" s="250"/>
      <c r="N49" s="250"/>
      <c r="O49" s="250"/>
    </row>
    <row r="50" spans="11:15" x14ac:dyDescent="0.25">
      <c r="K50" s="119"/>
      <c r="L50" s="404"/>
      <c r="M50" s="250"/>
      <c r="N50" s="250"/>
      <c r="O50" s="250"/>
    </row>
    <row r="51" spans="11:15" x14ac:dyDescent="0.25">
      <c r="K51" s="119"/>
      <c r="L51" s="404"/>
      <c r="M51" s="250"/>
      <c r="N51" s="250"/>
      <c r="O51" s="250"/>
    </row>
    <row r="52" spans="11:15" x14ac:dyDescent="0.25">
      <c r="K52" s="119"/>
      <c r="L52" s="404"/>
      <c r="M52" s="250"/>
      <c r="N52" s="250"/>
      <c r="O52" s="250"/>
    </row>
    <row r="53" spans="11:15" x14ac:dyDescent="0.25">
      <c r="K53" s="119"/>
      <c r="L53" s="404"/>
      <c r="M53" s="250"/>
      <c r="N53" s="250"/>
      <c r="O53" s="250"/>
    </row>
    <row r="54" spans="11:15" x14ac:dyDescent="0.25">
      <c r="K54" s="119"/>
      <c r="L54" s="404"/>
      <c r="M54" s="250"/>
      <c r="N54" s="250"/>
      <c r="O54" s="250"/>
    </row>
    <row r="55" spans="11:15" x14ac:dyDescent="0.25">
      <c r="K55" s="119"/>
      <c r="L55" s="404"/>
      <c r="M55" s="250"/>
      <c r="N55" s="250"/>
      <c r="O55" s="250"/>
    </row>
    <row r="56" spans="11:15" x14ac:dyDescent="0.25">
      <c r="K56" s="119"/>
      <c r="L56" s="404"/>
      <c r="M56" s="250"/>
      <c r="N56" s="250"/>
      <c r="O56" s="250"/>
    </row>
    <row r="57" spans="11:15" x14ac:dyDescent="0.25">
      <c r="K57" s="119"/>
      <c r="L57" s="404"/>
      <c r="M57" s="250"/>
      <c r="N57" s="250"/>
      <c r="O57" s="250"/>
    </row>
    <row r="58" spans="11:15" x14ac:dyDescent="0.25">
      <c r="K58" s="119"/>
      <c r="L58" s="404"/>
      <c r="M58" s="250"/>
      <c r="N58" s="250"/>
      <c r="O58" s="250"/>
    </row>
    <row r="59" spans="11:15" x14ac:dyDescent="0.25">
      <c r="K59" s="119"/>
      <c r="L59" s="404"/>
      <c r="M59" s="250"/>
      <c r="N59" s="250"/>
      <c r="O59" s="250"/>
    </row>
    <row r="60" spans="11:15" x14ac:dyDescent="0.25">
      <c r="K60" s="119"/>
      <c r="L60" s="404"/>
      <c r="M60" s="250"/>
      <c r="N60" s="250"/>
      <c r="O60" s="250"/>
    </row>
    <row r="61" spans="11:15" x14ac:dyDescent="0.25">
      <c r="K61" s="119"/>
      <c r="L61" s="404"/>
      <c r="M61" s="250"/>
      <c r="N61" s="250"/>
      <c r="O61" s="250"/>
    </row>
    <row r="62" spans="11:15" x14ac:dyDescent="0.25">
      <c r="K62" s="119"/>
      <c r="L62" s="404"/>
      <c r="M62" s="250"/>
      <c r="N62" s="250"/>
      <c r="O62" s="250"/>
    </row>
    <row r="63" spans="11:15" x14ac:dyDescent="0.25">
      <c r="K63" s="119"/>
      <c r="L63" s="404"/>
      <c r="M63" s="250"/>
      <c r="N63" s="250"/>
      <c r="O63" s="250"/>
    </row>
    <row r="64" spans="11:15" x14ac:dyDescent="0.25">
      <c r="K64" s="119"/>
      <c r="L64" s="404"/>
      <c r="M64" s="250"/>
      <c r="N64" s="250"/>
      <c r="O64" s="250"/>
    </row>
    <row r="65" spans="11:15" x14ac:dyDescent="0.25">
      <c r="K65" s="119"/>
      <c r="L65" s="404"/>
      <c r="M65" s="250"/>
      <c r="N65" s="250"/>
      <c r="O65" s="250"/>
    </row>
    <row r="66" spans="11:15" x14ac:dyDescent="0.25">
      <c r="K66" s="119"/>
      <c r="L66" s="404"/>
      <c r="M66" s="250"/>
      <c r="N66" s="250"/>
      <c r="O66" s="250"/>
    </row>
    <row r="67" spans="11:15" x14ac:dyDescent="0.25">
      <c r="K67" s="119"/>
      <c r="L67" s="404"/>
      <c r="M67" s="250"/>
      <c r="N67" s="250"/>
      <c r="O67" s="250"/>
    </row>
    <row r="68" spans="11:15" x14ac:dyDescent="0.25">
      <c r="K68" s="119"/>
      <c r="L68" s="404"/>
      <c r="M68" s="250"/>
      <c r="N68" s="250"/>
      <c r="O68" s="250"/>
    </row>
    <row r="69" spans="11:15" x14ac:dyDescent="0.25">
      <c r="K69" s="119"/>
      <c r="L69" s="404"/>
      <c r="M69" s="250"/>
      <c r="N69" s="250"/>
      <c r="O69" s="250"/>
    </row>
    <row r="70" spans="11:15" x14ac:dyDescent="0.25">
      <c r="K70" s="119"/>
      <c r="L70" s="404"/>
      <c r="M70" s="250"/>
      <c r="N70" s="250"/>
      <c r="O70" s="250"/>
    </row>
    <row r="71" spans="11:15" x14ac:dyDescent="0.25">
      <c r="K71" s="119"/>
      <c r="L71" s="404"/>
      <c r="M71" s="250"/>
      <c r="N71" s="250"/>
      <c r="O71" s="250"/>
    </row>
    <row r="72" spans="11:15" x14ac:dyDescent="0.25">
      <c r="K72" s="119"/>
      <c r="L72" s="404"/>
      <c r="M72" s="250"/>
      <c r="N72" s="250"/>
      <c r="O72" s="250"/>
    </row>
    <row r="73" spans="11:15" x14ac:dyDescent="0.25">
      <c r="K73" s="119"/>
      <c r="L73" s="404"/>
      <c r="M73" s="250"/>
      <c r="N73" s="250"/>
      <c r="O73" s="250"/>
    </row>
    <row r="74" spans="11:15" x14ac:dyDescent="0.25">
      <c r="K74" s="119"/>
      <c r="L74" s="404"/>
      <c r="M74" s="250"/>
      <c r="N74" s="250"/>
      <c r="O74" s="250"/>
    </row>
    <row r="75" spans="11:15" x14ac:dyDescent="0.25">
      <c r="K75" s="119"/>
      <c r="L75" s="404"/>
      <c r="M75" s="250"/>
      <c r="N75" s="250"/>
      <c r="O75" s="250"/>
    </row>
    <row r="76" spans="11:15" x14ac:dyDescent="0.25">
      <c r="K76" s="119"/>
      <c r="L76" s="404"/>
      <c r="M76" s="250"/>
      <c r="N76" s="250"/>
      <c r="O76" s="250"/>
    </row>
    <row r="77" spans="11:15" x14ac:dyDescent="0.25">
      <c r="K77" s="119"/>
      <c r="L77" s="404"/>
      <c r="M77" s="250"/>
      <c r="N77" s="250"/>
      <c r="O77" s="250"/>
    </row>
    <row r="78" spans="11:15" x14ac:dyDescent="0.25">
      <c r="K78" s="119"/>
      <c r="L78" s="404"/>
      <c r="M78" s="250"/>
      <c r="N78" s="250"/>
      <c r="O78" s="250"/>
    </row>
    <row r="79" spans="11:15" x14ac:dyDescent="0.25">
      <c r="K79" s="119"/>
      <c r="L79" s="404"/>
      <c r="M79" s="250"/>
      <c r="N79" s="250"/>
      <c r="O79" s="250"/>
    </row>
    <row r="80" spans="11:15" x14ac:dyDescent="0.25">
      <c r="K80" s="119"/>
      <c r="L80" s="404"/>
      <c r="M80" s="250"/>
      <c r="N80" s="250"/>
      <c r="O80" s="250"/>
    </row>
    <row r="81" spans="11:12" x14ac:dyDescent="0.25">
      <c r="K81" s="119"/>
      <c r="L81" s="404"/>
    </row>
    <row r="82" spans="11:12" x14ac:dyDescent="0.25">
      <c r="K82" s="119"/>
      <c r="L82" s="404"/>
    </row>
    <row r="83" spans="11:12" x14ac:dyDescent="0.25">
      <c r="K83" s="119"/>
      <c r="L83" s="404"/>
    </row>
    <row r="84" spans="11:12" x14ac:dyDescent="0.25">
      <c r="K84" s="119"/>
      <c r="L84" s="404"/>
    </row>
    <row r="85" spans="11:12" x14ac:dyDescent="0.25">
      <c r="K85" s="119"/>
      <c r="L85" s="404"/>
    </row>
    <row r="86" spans="11:12" x14ac:dyDescent="0.25">
      <c r="K86" s="119"/>
      <c r="L86" s="404"/>
    </row>
    <row r="87" spans="11:12" x14ac:dyDescent="0.25">
      <c r="K87" s="119"/>
      <c r="L87" s="404"/>
    </row>
    <row r="88" spans="11:12" x14ac:dyDescent="0.25">
      <c r="K88" s="119"/>
      <c r="L88" s="404"/>
    </row>
    <row r="89" spans="11:12" x14ac:dyDescent="0.25">
      <c r="K89" s="119"/>
      <c r="L89" s="404"/>
    </row>
    <row r="90" spans="11:12" x14ac:dyDescent="0.25">
      <c r="K90" s="119"/>
      <c r="L90" s="404"/>
    </row>
    <row r="91" spans="11:12" x14ac:dyDescent="0.25">
      <c r="K91" s="119"/>
      <c r="L91" s="404"/>
    </row>
    <row r="92" spans="11:12" x14ac:dyDescent="0.25">
      <c r="K92" s="119"/>
      <c r="L92" s="404"/>
    </row>
    <row r="93" spans="11:12" x14ac:dyDescent="0.25">
      <c r="K93" s="119"/>
      <c r="L93" s="404"/>
    </row>
    <row r="94" spans="11:12" x14ac:dyDescent="0.25">
      <c r="K94" s="119"/>
      <c r="L94" s="404"/>
    </row>
    <row r="95" spans="11:12" x14ac:dyDescent="0.25">
      <c r="K95" s="119"/>
      <c r="L95" s="404"/>
    </row>
    <row r="96" spans="11:12" x14ac:dyDescent="0.25">
      <c r="K96" s="119"/>
      <c r="L96" s="404"/>
    </row>
    <row r="97" spans="11:12" x14ac:dyDescent="0.25">
      <c r="K97" s="119"/>
      <c r="L97" s="404"/>
    </row>
    <row r="98" spans="11:12" x14ac:dyDescent="0.25">
      <c r="K98" s="119"/>
      <c r="L98" s="404"/>
    </row>
    <row r="99" spans="11:12" x14ac:dyDescent="0.25">
      <c r="K99" s="119"/>
      <c r="L99" s="404"/>
    </row>
    <row r="100" spans="11:12" x14ac:dyDescent="0.25">
      <c r="K100" s="119"/>
      <c r="L100" s="404"/>
    </row>
    <row r="101" spans="11:12" x14ac:dyDescent="0.25">
      <c r="K101" s="119"/>
      <c r="L101" s="404"/>
    </row>
    <row r="102" spans="11:12" x14ac:dyDescent="0.25">
      <c r="K102" s="119"/>
      <c r="L102" s="404"/>
    </row>
    <row r="103" spans="11:12" x14ac:dyDescent="0.25">
      <c r="K103" s="119"/>
      <c r="L103" s="404"/>
    </row>
    <row r="104" spans="11:12" x14ac:dyDescent="0.25">
      <c r="K104" s="119"/>
      <c r="L104" s="404"/>
    </row>
    <row r="105" spans="11:12" x14ac:dyDescent="0.25">
      <c r="K105" s="119"/>
      <c r="L105" s="404"/>
    </row>
    <row r="106" spans="11:12" x14ac:dyDescent="0.25">
      <c r="K106" s="119"/>
      <c r="L106" s="404"/>
    </row>
    <row r="107" spans="11:12" x14ac:dyDescent="0.25">
      <c r="K107" s="119"/>
      <c r="L107" s="404"/>
    </row>
    <row r="108" spans="11:12" x14ac:dyDescent="0.25">
      <c r="K108" s="119"/>
      <c r="L108" s="404"/>
    </row>
    <row r="109" spans="11:12" x14ac:dyDescent="0.25">
      <c r="K109" s="119"/>
      <c r="L109" s="404"/>
    </row>
    <row r="110" spans="11:12" x14ac:dyDescent="0.25">
      <c r="K110" s="119"/>
      <c r="L110" s="404"/>
    </row>
    <row r="111" spans="11:12" x14ac:dyDescent="0.25">
      <c r="K111" s="119"/>
      <c r="L111" s="404"/>
    </row>
    <row r="112" spans="11:12" x14ac:dyDescent="0.25">
      <c r="K112" s="119"/>
      <c r="L112" s="404"/>
    </row>
    <row r="113" spans="11:12" x14ac:dyDescent="0.25">
      <c r="K113" s="119"/>
      <c r="L113" s="404"/>
    </row>
    <row r="114" spans="11:12" x14ac:dyDescent="0.25">
      <c r="K114" s="119"/>
      <c r="L114" s="404"/>
    </row>
    <row r="115" spans="11:12" x14ac:dyDescent="0.25">
      <c r="K115" s="119"/>
      <c r="L115" s="404"/>
    </row>
    <row r="116" spans="11:12" x14ac:dyDescent="0.25">
      <c r="K116" s="119"/>
      <c r="L116" s="404"/>
    </row>
    <row r="117" spans="11:12" x14ac:dyDescent="0.25">
      <c r="K117" s="119"/>
      <c r="L117" s="404"/>
    </row>
    <row r="118" spans="11:12" x14ac:dyDescent="0.25">
      <c r="K118" s="119"/>
      <c r="L118" s="404"/>
    </row>
    <row r="119" spans="11:12" x14ac:dyDescent="0.25">
      <c r="K119" s="119"/>
      <c r="L119" s="404"/>
    </row>
    <row r="120" spans="11:12" x14ac:dyDescent="0.25">
      <c r="K120" s="119"/>
      <c r="L120" s="404"/>
    </row>
    <row r="121" spans="11:12" x14ac:dyDescent="0.25">
      <c r="K121" s="119"/>
      <c r="L121" s="404"/>
    </row>
    <row r="122" spans="11:12" x14ac:dyDescent="0.25">
      <c r="K122" s="119"/>
      <c r="L122" s="404"/>
    </row>
    <row r="123" spans="11:12" x14ac:dyDescent="0.25">
      <c r="K123" s="119"/>
      <c r="L123" s="404"/>
    </row>
    <row r="124" spans="11:12" x14ac:dyDescent="0.25">
      <c r="K124" s="119"/>
      <c r="L124" s="404"/>
    </row>
    <row r="125" spans="11:12" x14ac:dyDescent="0.25">
      <c r="K125" s="119"/>
      <c r="L125" s="404"/>
    </row>
    <row r="126" spans="11:12" x14ac:dyDescent="0.25">
      <c r="K126" s="119"/>
      <c r="L126" s="404"/>
    </row>
    <row r="127" spans="11:12" x14ac:dyDescent="0.25">
      <c r="L127" s="404"/>
    </row>
    <row r="128" spans="11:12" x14ac:dyDescent="0.25">
      <c r="L128" s="404"/>
    </row>
    <row r="129" spans="12:12" x14ac:dyDescent="0.25">
      <c r="L129" s="404"/>
    </row>
    <row r="130" spans="12:12" x14ac:dyDescent="0.25">
      <c r="L130" s="404"/>
    </row>
    <row r="131" spans="12:12" x14ac:dyDescent="0.25">
      <c r="L131" s="404"/>
    </row>
    <row r="132" spans="12:12" x14ac:dyDescent="0.25">
      <c r="L132" s="404"/>
    </row>
    <row r="133" spans="12:12" x14ac:dyDescent="0.25">
      <c r="L133" s="404"/>
    </row>
    <row r="134" spans="12:12" x14ac:dyDescent="0.25">
      <c r="L134" s="404"/>
    </row>
    <row r="135" spans="12:12" x14ac:dyDescent="0.25">
      <c r="L135" s="404"/>
    </row>
    <row r="136" spans="12:12" x14ac:dyDescent="0.25">
      <c r="L136" s="404"/>
    </row>
    <row r="137" spans="12:12" x14ac:dyDescent="0.25">
      <c r="L137" s="404"/>
    </row>
    <row r="138" spans="12:12" x14ac:dyDescent="0.25">
      <c r="L138" s="404"/>
    </row>
    <row r="139" spans="12:12" x14ac:dyDescent="0.25">
      <c r="L139" s="404"/>
    </row>
    <row r="140" spans="12:12" x14ac:dyDescent="0.25">
      <c r="L140" s="404"/>
    </row>
    <row r="141" spans="12:12" x14ac:dyDescent="0.25">
      <c r="L141" s="404"/>
    </row>
    <row r="142" spans="12:12" x14ac:dyDescent="0.25">
      <c r="L142" s="404"/>
    </row>
    <row r="143" spans="12:12" x14ac:dyDescent="0.25">
      <c r="L143" s="404"/>
    </row>
    <row r="144" spans="12:12" x14ac:dyDescent="0.25">
      <c r="L144" s="404"/>
    </row>
    <row r="145" spans="2:12" x14ac:dyDescent="0.25">
      <c r="L145" s="404"/>
    </row>
    <row r="146" spans="2:12" x14ac:dyDescent="0.25">
      <c r="L146" s="404"/>
    </row>
    <row r="147" spans="2:12" x14ac:dyDescent="0.25">
      <c r="L147" s="404"/>
    </row>
    <row r="148" spans="2:12" x14ac:dyDescent="0.25">
      <c r="L148" s="404"/>
    </row>
    <row r="149" spans="2:12" x14ac:dyDescent="0.25">
      <c r="L149" s="404"/>
    </row>
    <row r="150" spans="2:12" x14ac:dyDescent="0.25">
      <c r="K150" s="183"/>
      <c r="L150" s="404"/>
    </row>
    <row r="151" spans="2:12" hidden="1" x14ac:dyDescent="0.25">
      <c r="K151" s="183"/>
      <c r="L151" s="404"/>
    </row>
    <row r="152" spans="2:12" s="69" customFormat="1" ht="15" hidden="1" customHeight="1" x14ac:dyDescent="0.25">
      <c r="B152" s="880" t="s">
        <v>1505</v>
      </c>
      <c r="C152" s="880"/>
      <c r="D152" s="73">
        <f>SUM(F13:F127)</f>
        <v>0</v>
      </c>
      <c r="E152" s="114"/>
      <c r="F152" s="114"/>
      <c r="G152" s="114"/>
      <c r="H152" s="114"/>
      <c r="I152" s="114"/>
      <c r="K152" s="183"/>
      <c r="L152" s="405"/>
    </row>
    <row r="153" spans="2:12" s="69" customFormat="1" ht="15" hidden="1" customHeight="1" x14ac:dyDescent="0.25">
      <c r="B153" s="116"/>
      <c r="C153" s="247"/>
      <c r="D153" s="114"/>
      <c r="E153" s="114"/>
      <c r="F153" s="114"/>
      <c r="G153" s="114"/>
      <c r="H153" s="114"/>
      <c r="I153" s="114"/>
      <c r="K153" s="183"/>
      <c r="L153" s="405"/>
    </row>
    <row r="154" spans="2:12" s="69" customFormat="1" ht="15" hidden="1" customHeight="1" x14ac:dyDescent="0.25">
      <c r="B154" s="880" t="s">
        <v>1504</v>
      </c>
      <c r="C154" s="880"/>
      <c r="D154" s="73" t="str">
        <f>IF(ISERROR(E164/D164),"",E164/D164)</f>
        <v/>
      </c>
      <c r="E154" s="114"/>
      <c r="G154" s="114"/>
      <c r="H154" s="114"/>
      <c r="I154" s="114"/>
      <c r="K154" s="183"/>
      <c r="L154" s="405"/>
    </row>
    <row r="155" spans="2:12" s="69" customFormat="1" ht="15" hidden="1" customHeight="1" x14ac:dyDescent="0.25">
      <c r="B155" s="247"/>
      <c r="C155" s="247"/>
      <c r="D155" s="114"/>
      <c r="E155" s="114"/>
      <c r="F155" s="114"/>
      <c r="G155" s="114"/>
      <c r="H155" s="114"/>
      <c r="I155" s="114"/>
      <c r="K155" s="183"/>
      <c r="L155" s="405"/>
    </row>
    <row r="156" spans="2:12" s="69" customFormat="1" ht="32.25" hidden="1" customHeight="1" x14ac:dyDescent="0.25">
      <c r="B156" s="882" t="s">
        <v>1502</v>
      </c>
      <c r="C156" s="882"/>
      <c r="D156" s="73">
        <f>COUNTA(D12:D127)</f>
        <v>27</v>
      </c>
      <c r="E156" s="114"/>
      <c r="F156" s="114"/>
      <c r="G156" s="114"/>
      <c r="H156" s="114"/>
      <c r="I156" s="114"/>
      <c r="K156" s="183"/>
      <c r="L156" s="405"/>
    </row>
    <row r="157" spans="2:12" s="69" customFormat="1" ht="39" hidden="1" customHeight="1" x14ac:dyDescent="0.25">
      <c r="B157" s="883" t="s">
        <v>1507</v>
      </c>
      <c r="C157" s="883"/>
      <c r="D157" s="195">
        <f>K47</f>
        <v>0</v>
      </c>
      <c r="K157" s="183"/>
      <c r="L157" s="405"/>
    </row>
    <row r="158" spans="2:12" s="69" customFormat="1" hidden="1" x14ac:dyDescent="0.25">
      <c r="K158" s="183"/>
      <c r="L158" s="405"/>
    </row>
    <row r="159" spans="2:12" s="69" customFormat="1" ht="15" hidden="1" customHeight="1" x14ac:dyDescent="0.25">
      <c r="B159" s="880" t="s">
        <v>1506</v>
      </c>
      <c r="C159" s="880"/>
      <c r="D159" s="880"/>
      <c r="E159" s="117" t="s">
        <v>1503</v>
      </c>
      <c r="F159" s="114"/>
      <c r="G159" s="114"/>
      <c r="H159" s="114"/>
      <c r="I159" s="114"/>
      <c r="K159" s="183"/>
      <c r="L159" s="405"/>
    </row>
    <row r="160" spans="2:12" s="69" customFormat="1" ht="15" hidden="1" customHeight="1" x14ac:dyDescent="0.25">
      <c r="B160" s="880" t="s">
        <v>29</v>
      </c>
      <c r="C160" s="880"/>
      <c r="D160" s="196">
        <f>COUNTIF(E12:E127,"Yes")</f>
        <v>0</v>
      </c>
      <c r="E160" s="196">
        <f>D160*3</f>
        <v>0</v>
      </c>
      <c r="F160" s="114"/>
      <c r="G160" s="114"/>
      <c r="H160" s="114"/>
      <c r="I160" s="114"/>
      <c r="K160" s="183"/>
      <c r="L160" s="405"/>
    </row>
    <row r="161" spans="2:12" s="69" customFormat="1" ht="15" hidden="1" customHeight="1" x14ac:dyDescent="0.25">
      <c r="B161" s="880" t="s">
        <v>30</v>
      </c>
      <c r="C161" s="880"/>
      <c r="D161" s="197">
        <f>COUNTIF(E12:E127,"Partial")</f>
        <v>0</v>
      </c>
      <c r="E161" s="197">
        <f>D161*2</f>
        <v>0</v>
      </c>
      <c r="F161" s="114"/>
      <c r="G161" s="114"/>
      <c r="H161" s="114"/>
      <c r="I161" s="114"/>
      <c r="K161" s="183"/>
      <c r="L161" s="405"/>
    </row>
    <row r="162" spans="2:12" s="69" customFormat="1" ht="15" hidden="1" customHeight="1" x14ac:dyDescent="0.25">
      <c r="B162" s="880" t="s">
        <v>31</v>
      </c>
      <c r="C162" s="880"/>
      <c r="D162" s="197">
        <f>COUNTIF(E12:E127,"No")</f>
        <v>0</v>
      </c>
      <c r="E162" s="197">
        <f>D162*1</f>
        <v>0</v>
      </c>
      <c r="F162" s="114"/>
      <c r="G162" s="114"/>
      <c r="H162" s="114"/>
      <c r="I162" s="114"/>
      <c r="K162" s="183"/>
      <c r="L162" s="405"/>
    </row>
    <row r="163" spans="2:12" s="69" customFormat="1" hidden="1" x14ac:dyDescent="0.25">
      <c r="B163" s="118"/>
      <c r="D163" s="197"/>
      <c r="E163" s="199">
        <f>D163*0</f>
        <v>0</v>
      </c>
      <c r="K163" s="183"/>
      <c r="L163" s="405"/>
    </row>
    <row r="164" spans="2:12" s="69" customFormat="1" ht="15.75" hidden="1" thickBot="1" x14ac:dyDescent="0.3">
      <c r="D164" s="361">
        <f>SUM(D160:D163)</f>
        <v>0</v>
      </c>
      <c r="E164" s="121">
        <f>SUM(E160:E163)</f>
        <v>0</v>
      </c>
      <c r="K164" s="183"/>
      <c r="L164" s="405"/>
    </row>
    <row r="165" spans="2:12" hidden="1" x14ac:dyDescent="0.25">
      <c r="B165" s="118" t="s">
        <v>4</v>
      </c>
      <c r="C165" s="69"/>
      <c r="D165" s="114">
        <f>COUNTIF(E13:E42,"N/A")</f>
        <v>27</v>
      </c>
      <c r="L165" s="404"/>
    </row>
    <row r="166" spans="2:12" ht="15.75" hidden="1" thickBot="1" x14ac:dyDescent="0.3">
      <c r="D166" s="362">
        <f>SUM(D164:D165)</f>
        <v>27</v>
      </c>
      <c r="L166" s="404"/>
    </row>
    <row r="167" spans="2:12" s="1" customFormat="1" ht="71.25" hidden="1" customHeight="1" thickTop="1" x14ac:dyDescent="0.25">
      <c r="B167" s="873" t="s">
        <v>1958</v>
      </c>
      <c r="C167" s="873"/>
      <c r="D167" s="256">
        <f>SUMPRODUCT(($F13:$F128=2)*(ISBLANK($G13:$G128)))</f>
        <v>0</v>
      </c>
      <c r="K167" s="119"/>
      <c r="L167" s="406"/>
    </row>
    <row r="168" spans="2:12" hidden="1" x14ac:dyDescent="0.25">
      <c r="L168" s="404"/>
    </row>
    <row r="169" spans="2:12" x14ac:dyDescent="0.25">
      <c r="L169" s="404"/>
    </row>
    <row r="170" spans="2:12" x14ac:dyDescent="0.25">
      <c r="L170" s="404"/>
    </row>
    <row r="171" spans="2:12" x14ac:dyDescent="0.25">
      <c r="L171" s="404"/>
    </row>
    <row r="172" spans="2:12" x14ac:dyDescent="0.25">
      <c r="L172" s="404"/>
    </row>
    <row r="173" spans="2:12" x14ac:dyDescent="0.25">
      <c r="L173" s="404"/>
    </row>
    <row r="174" spans="2:12" x14ac:dyDescent="0.25">
      <c r="L174" s="404"/>
    </row>
    <row r="175" spans="2:12" x14ac:dyDescent="0.25">
      <c r="L175" s="404"/>
    </row>
    <row r="176" spans="2:12" x14ac:dyDescent="0.25">
      <c r="L176" s="404"/>
    </row>
    <row r="177" spans="12:12" x14ac:dyDescent="0.25">
      <c r="L177" s="404"/>
    </row>
    <row r="178" spans="12:12" x14ac:dyDescent="0.25">
      <c r="L178" s="404"/>
    </row>
    <row r="179" spans="12:12" x14ac:dyDescent="0.25">
      <c r="L179" s="404"/>
    </row>
    <row r="180" spans="12:12" x14ac:dyDescent="0.25">
      <c r="L180" s="404"/>
    </row>
    <row r="181" spans="12:12" x14ac:dyDescent="0.25">
      <c r="L181" s="404"/>
    </row>
    <row r="182" spans="12:12" x14ac:dyDescent="0.25">
      <c r="L182" s="404"/>
    </row>
    <row r="183" spans="12:12" x14ac:dyDescent="0.25">
      <c r="L183" s="404"/>
    </row>
    <row r="184" spans="12:12" x14ac:dyDescent="0.25">
      <c r="L184" s="404"/>
    </row>
    <row r="185" spans="12:12" x14ac:dyDescent="0.25">
      <c r="L185" s="404"/>
    </row>
    <row r="186" spans="12:12" x14ac:dyDescent="0.25">
      <c r="L186" s="404"/>
    </row>
    <row r="187" spans="12:12" x14ac:dyDescent="0.25">
      <c r="L187" s="404"/>
    </row>
    <row r="188" spans="12:12" x14ac:dyDescent="0.25">
      <c r="L188" s="404"/>
    </row>
    <row r="189" spans="12:12" x14ac:dyDescent="0.25">
      <c r="L189" s="404"/>
    </row>
    <row r="190" spans="12:12" x14ac:dyDescent="0.25">
      <c r="L190" s="404"/>
    </row>
    <row r="191" spans="12:12" x14ac:dyDescent="0.25">
      <c r="L191" s="404"/>
    </row>
    <row r="192" spans="12:12" x14ac:dyDescent="0.25">
      <c r="L192" s="404"/>
    </row>
    <row r="193" spans="12:12" x14ac:dyDescent="0.25">
      <c r="L193" s="404"/>
    </row>
    <row r="194" spans="12:12" x14ac:dyDescent="0.25">
      <c r="L194" s="404"/>
    </row>
    <row r="195" spans="12:12" x14ac:dyDescent="0.25">
      <c r="L195" s="404"/>
    </row>
    <row r="196" spans="12:12" x14ac:dyDescent="0.25">
      <c r="L196" s="404"/>
    </row>
    <row r="197" spans="12:12" x14ac:dyDescent="0.25">
      <c r="L197" s="404"/>
    </row>
    <row r="198" spans="12:12" x14ac:dyDescent="0.25">
      <c r="L198" s="404"/>
    </row>
    <row r="199" spans="12:12" x14ac:dyDescent="0.25">
      <c r="L199" s="404"/>
    </row>
    <row r="200" spans="12:12" x14ac:dyDescent="0.25">
      <c r="L200" s="404"/>
    </row>
    <row r="201" spans="12:12" x14ac:dyDescent="0.25">
      <c r="L201" s="404"/>
    </row>
    <row r="202" spans="12:12" x14ac:dyDescent="0.25">
      <c r="L202" s="404"/>
    </row>
    <row r="203" spans="12:12" x14ac:dyDescent="0.25">
      <c r="L203" s="404"/>
    </row>
    <row r="204" spans="12:12" x14ac:dyDescent="0.25">
      <c r="L204" s="404"/>
    </row>
    <row r="205" spans="12:12" x14ac:dyDescent="0.25">
      <c r="L205" s="404"/>
    </row>
    <row r="206" spans="12:12" x14ac:dyDescent="0.25">
      <c r="L206" s="404"/>
    </row>
    <row r="207" spans="12:12" x14ac:dyDescent="0.25">
      <c r="L207" s="404"/>
    </row>
    <row r="208" spans="12:12" x14ac:dyDescent="0.25">
      <c r="L208" s="404"/>
    </row>
    <row r="209" spans="12:12" x14ac:dyDescent="0.25">
      <c r="L209" s="404"/>
    </row>
    <row r="210" spans="12:12" x14ac:dyDescent="0.25">
      <c r="L210" s="404"/>
    </row>
    <row r="211" spans="12:12" x14ac:dyDescent="0.25">
      <c r="L211" s="404"/>
    </row>
    <row r="212" spans="12:12" x14ac:dyDescent="0.25">
      <c r="L212" s="404"/>
    </row>
    <row r="213" spans="12:12" x14ac:dyDescent="0.25">
      <c r="L213" s="404"/>
    </row>
    <row r="214" spans="12:12" x14ac:dyDescent="0.25">
      <c r="L214" s="404"/>
    </row>
    <row r="215" spans="12:12" x14ac:dyDescent="0.25">
      <c r="L215" s="404"/>
    </row>
    <row r="216" spans="12:12" x14ac:dyDescent="0.25">
      <c r="L216" s="404"/>
    </row>
    <row r="217" spans="12:12" x14ac:dyDescent="0.25">
      <c r="L217" s="404"/>
    </row>
    <row r="218" spans="12:12" x14ac:dyDescent="0.25">
      <c r="L218" s="404"/>
    </row>
    <row r="219" spans="12:12" x14ac:dyDescent="0.25">
      <c r="L219" s="404"/>
    </row>
    <row r="220" spans="12:12" x14ac:dyDescent="0.25">
      <c r="L220" s="404"/>
    </row>
    <row r="221" spans="12:12" x14ac:dyDescent="0.25">
      <c r="L221" s="404"/>
    </row>
    <row r="222" spans="12:12" x14ac:dyDescent="0.25">
      <c r="L222" s="404"/>
    </row>
    <row r="223" spans="12:12" x14ac:dyDescent="0.25">
      <c r="L223" s="404"/>
    </row>
    <row r="224" spans="12:12" x14ac:dyDescent="0.25">
      <c r="L224" s="404"/>
    </row>
    <row r="225" spans="12:12" x14ac:dyDescent="0.25">
      <c r="L225" s="404"/>
    </row>
    <row r="226" spans="12:12" x14ac:dyDescent="0.25">
      <c r="L226" s="404"/>
    </row>
    <row r="227" spans="12:12" x14ac:dyDescent="0.25">
      <c r="L227" s="404"/>
    </row>
    <row r="228" spans="12:12" x14ac:dyDescent="0.25">
      <c r="L228" s="404"/>
    </row>
    <row r="229" spans="12:12" x14ac:dyDescent="0.25">
      <c r="L229" s="404"/>
    </row>
    <row r="230" spans="12:12" x14ac:dyDescent="0.25">
      <c r="L230" s="404"/>
    </row>
    <row r="231" spans="12:12" x14ac:dyDescent="0.25">
      <c r="L231" s="404"/>
    </row>
    <row r="232" spans="12:12" x14ac:dyDescent="0.25">
      <c r="L232" s="404"/>
    </row>
    <row r="233" spans="12:12" x14ac:dyDescent="0.25">
      <c r="L233" s="404"/>
    </row>
    <row r="234" spans="12:12" x14ac:dyDescent="0.25">
      <c r="L234" s="404"/>
    </row>
    <row r="235" spans="12:12" x14ac:dyDescent="0.25">
      <c r="L235" s="404"/>
    </row>
    <row r="236" spans="12:12" x14ac:dyDescent="0.25">
      <c r="L236" s="404"/>
    </row>
  </sheetData>
  <sheetProtection password="CCDD" sheet="1" objects="1" scenarios="1" selectLockedCells="1"/>
  <customSheetViews>
    <customSheetView guid="{741A923B-46F8-4C83-B631-5F158AE39697}" hiddenRows="1" hiddenColumns="1">
      <selection activeCell="H5" sqref="H5"/>
      <pageMargins left="0.7" right="0.7" top="0.75" bottom="0.75" header="0.3" footer="0.3"/>
    </customSheetView>
    <customSheetView guid="{1D8CD3AA-2F72-46EA-B008-1A30308FB7B9}" hiddenRows="1" hiddenColumns="1">
      <selection activeCell="H5" sqref="H5"/>
      <pageMargins left="0.7" right="0.7" top="0.75" bottom="0.75" header="0.3" footer="0.3"/>
    </customSheetView>
  </customSheetViews>
  <mergeCells count="22">
    <mergeCell ref="M10:O10"/>
    <mergeCell ref="B167:C167"/>
    <mergeCell ref="B152:C152"/>
    <mergeCell ref="B44:I44"/>
    <mergeCell ref="B45:I45"/>
    <mergeCell ref="B162:C162"/>
    <mergeCell ref="B154:C154"/>
    <mergeCell ref="B156:C156"/>
    <mergeCell ref="B157:C157"/>
    <mergeCell ref="B159:D159"/>
    <mergeCell ref="B160:C160"/>
    <mergeCell ref="B161:C161"/>
    <mergeCell ref="B43:I43"/>
    <mergeCell ref="B8:C9"/>
    <mergeCell ref="D8:D9"/>
    <mergeCell ref="F8:G9"/>
    <mergeCell ref="H8:H9"/>
    <mergeCell ref="B2:I2"/>
    <mergeCell ref="B3:I3"/>
    <mergeCell ref="D5:D6"/>
    <mergeCell ref="G5:G6"/>
    <mergeCell ref="I5:I6"/>
  </mergeCells>
  <conditionalFormatting sqref="E13:E15 E17:E30 E32 E34:E42">
    <cfRule type="cellIs" dxfId="655" priority="636" stopIfTrue="1" operator="equal">
      <formula>"Yes"</formula>
    </cfRule>
    <cfRule type="expression" dxfId="654" priority="637" stopIfTrue="1">
      <formula>NOT(ISERROR(SEARCH("n/a",E13)))</formula>
    </cfRule>
    <cfRule type="expression" dxfId="653" priority="638" stopIfTrue="1">
      <formula>NOT(ISERROR(SEARCH("partial",E13)))</formula>
    </cfRule>
  </conditionalFormatting>
  <conditionalFormatting sqref="F13:G15 F17:G30 F32:G32 F34:G42">
    <cfRule type="cellIs" dxfId="652" priority="639" stopIfTrue="1" operator="equal">
      <formula>3</formula>
    </cfRule>
    <cfRule type="cellIs" dxfId="651" priority="640" stopIfTrue="1" operator="equal">
      <formula>2</formula>
    </cfRule>
    <cfRule type="cellIs" dxfId="650" priority="641" stopIfTrue="1" operator="equal">
      <formula>1</formula>
    </cfRule>
  </conditionalFormatting>
  <conditionalFormatting sqref="E13:E15 E17:E30 E32 E34:E42">
    <cfRule type="cellIs" dxfId="649" priority="642" stopIfTrue="1" operator="equal">
      <formula>"Yes"</formula>
    </cfRule>
    <cfRule type="cellIs" dxfId="648" priority="643" stopIfTrue="1" operator="equal">
      <formula>"PARTIAL"</formula>
    </cfRule>
    <cfRule type="cellIs" dxfId="647" priority="644" stopIfTrue="1" operator="equal">
      <formula>"NO"</formula>
    </cfRule>
  </conditionalFormatting>
  <conditionalFormatting sqref="E13:E15 E17:E30 E32 E34:E42">
    <cfRule type="containsText" dxfId="646" priority="635" operator="containsText" text="No">
      <formula>NOT(ISERROR(SEARCH("No",E13)))</formula>
    </cfRule>
  </conditionalFormatting>
  <conditionalFormatting sqref="F13:G15 F17:G30 F32:G32 F34:G42">
    <cfRule type="cellIs" dxfId="645" priority="634" operator="equal">
      <formula>1</formula>
    </cfRule>
  </conditionalFormatting>
  <conditionalFormatting sqref="E13:E15 E17:E30 E32 E34:E42">
    <cfRule type="containsText" dxfId="644" priority="630" operator="containsText" text="No">
      <formula>NOT(ISERROR(SEARCH("No",E13)))</formula>
    </cfRule>
    <cfRule type="cellIs" dxfId="643" priority="631" stopIfTrue="1" operator="equal">
      <formula>"Yes"</formula>
    </cfRule>
    <cfRule type="expression" dxfId="642" priority="632" stopIfTrue="1">
      <formula>NOT(ISERROR(SEARCH("n/a",E13)))</formula>
    </cfRule>
    <cfRule type="expression" dxfId="641" priority="633" stopIfTrue="1">
      <formula>NOT(ISERROR(SEARCH("partial",E13)))</formula>
    </cfRule>
  </conditionalFormatting>
  <conditionalFormatting sqref="E13:E15 E17:E30 E32 E34:E42">
    <cfRule type="containsText" dxfId="640" priority="628" operator="containsText" text="No">
      <formula>NOT(ISERROR(SEARCH("No",E13)))</formula>
    </cfRule>
    <cfRule type="containsText" dxfId="639" priority="629" operator="containsText" text="No">
      <formula>NOT(ISERROR(SEARCH("No",E13)))</formula>
    </cfRule>
  </conditionalFormatting>
  <conditionalFormatting sqref="E13:E15 E17:E30 E32 E34:E42">
    <cfRule type="containsText" dxfId="638" priority="624" operator="containsText" text="No">
      <formula>NOT(ISERROR(SEARCH("No",E13)))</formula>
    </cfRule>
    <cfRule type="cellIs" dxfId="637" priority="625" stopIfTrue="1" operator="equal">
      <formula>"Yes"</formula>
    </cfRule>
    <cfRule type="expression" dxfId="636" priority="626" stopIfTrue="1">
      <formula>NOT(ISERROR(SEARCH("n/a",E13)))</formula>
    </cfRule>
    <cfRule type="expression" dxfId="635" priority="627" stopIfTrue="1">
      <formula>NOT(ISERROR(SEARCH("partial",E13)))</formula>
    </cfRule>
  </conditionalFormatting>
  <conditionalFormatting sqref="E13:E15 E17:E30 E32 E34:E42">
    <cfRule type="containsText" dxfId="634" priority="620" operator="containsText" text="N/A">
      <formula>NOT(ISERROR(SEARCH("N/A",E13)))</formula>
    </cfRule>
    <cfRule type="containsText" dxfId="633" priority="621" operator="containsText" text="No">
      <formula>NOT(ISERROR(SEARCH("No",E13)))</formula>
    </cfRule>
    <cfRule type="containsText" dxfId="632" priority="622" operator="containsText" text="Partial">
      <formula>NOT(ISERROR(SEARCH("Partial",E13)))</formula>
    </cfRule>
    <cfRule type="containsText" dxfId="631" priority="623" operator="containsText" text="Yes">
      <formula>NOT(ISERROR(SEARCH("Yes",E13)))</formula>
    </cfRule>
  </conditionalFormatting>
  <conditionalFormatting sqref="E13:E15 E17:E30 E32 E34:E42">
    <cfRule type="containsText" dxfId="630" priority="617" operator="containsText" text="N/A">
      <formula>NOT(ISERROR(SEARCH("N/A",E13)))</formula>
    </cfRule>
    <cfRule type="containsBlanks" dxfId="629" priority="618">
      <formula>LEN(TRIM(E13))=0</formula>
    </cfRule>
    <cfRule type="containsText" dxfId="628" priority="619" operator="containsText" text="&quot; &quot;">
      <formula>NOT(ISERROR(SEARCH(""" """,E13)))</formula>
    </cfRule>
  </conditionalFormatting>
  <conditionalFormatting sqref="F13:F15 F17:F30 F32 F34:F42">
    <cfRule type="cellIs" dxfId="627" priority="613" operator="equal">
      <formula>1</formula>
    </cfRule>
    <cfRule type="cellIs" dxfId="626" priority="614" stopIfTrue="1" operator="equal">
      <formula>3</formula>
    </cfRule>
    <cfRule type="cellIs" dxfId="625" priority="615" stopIfTrue="1" operator="equal">
      <formula>2</formula>
    </cfRule>
    <cfRule type="cellIs" dxfId="624" priority="616" stopIfTrue="1" operator="equal">
      <formula>1</formula>
    </cfRule>
  </conditionalFormatting>
  <conditionalFormatting sqref="F13:F15 F17:F30 F32 F34:F42">
    <cfRule type="cellIs" dxfId="623" priority="600" operator="equal">
      <formula>1</formula>
    </cfRule>
    <cfRule type="cellIs" dxfId="622" priority="601" operator="equal">
      <formula>1</formula>
    </cfRule>
    <cfRule type="containsText" dxfId="621" priority="602" operator="containsText" text="N/A">
      <formula>NOT(ISERROR(SEARCH("N/A",F13)))</formula>
    </cfRule>
    <cfRule type="cellIs" dxfId="620" priority="603" operator="equal">
      <formula>1</formula>
    </cfRule>
    <cfRule type="cellIs" dxfId="619" priority="604" operator="equal">
      <formula>1</formula>
    </cfRule>
    <cfRule type="cellIs" dxfId="618" priority="605" operator="equal">
      <formula>2</formula>
    </cfRule>
    <cfRule type="cellIs" dxfId="617" priority="606" operator="equal">
      <formula>2</formula>
    </cfRule>
    <cfRule type="cellIs" dxfId="616" priority="607" operator="equal">
      <formula>2</formula>
    </cfRule>
    <cfRule type="cellIs" dxfId="615" priority="608" operator="equal">
      <formula>3</formula>
    </cfRule>
    <cfRule type="containsBlanks" dxfId="614" priority="609">
      <formula>LEN(TRIM(F13))=0</formula>
    </cfRule>
    <cfRule type="cellIs" dxfId="613" priority="610" stopIfTrue="1" operator="equal">
      <formula>3</formula>
    </cfRule>
    <cfRule type="cellIs" dxfId="612" priority="611" stopIfTrue="1" operator="equal">
      <formula>2</formula>
    </cfRule>
    <cfRule type="cellIs" dxfId="611" priority="612" stopIfTrue="1" operator="equal">
      <formula>1</formula>
    </cfRule>
  </conditionalFormatting>
  <conditionalFormatting sqref="F13:F15 F17:F30 F32 F34:F42">
    <cfRule type="containsText" dxfId="610" priority="589" operator="containsText" text="N/A">
      <formula>NOT(ISERROR(SEARCH("N/A",F13)))</formula>
    </cfRule>
    <cfRule type="cellIs" dxfId="609" priority="590" operator="equal">
      <formula>1</formula>
    </cfRule>
    <cfRule type="cellIs" dxfId="608" priority="591" operator="equal">
      <formula>1</formula>
    </cfRule>
    <cfRule type="cellIs" dxfId="607" priority="592" operator="equal">
      <formula>2</formula>
    </cfRule>
    <cfRule type="cellIs" dxfId="606" priority="593" operator="equal">
      <formula>2</formula>
    </cfRule>
    <cfRule type="cellIs" dxfId="605" priority="594" operator="equal">
      <formula>2</formula>
    </cfRule>
    <cfRule type="cellIs" dxfId="604" priority="595" operator="equal">
      <formula>3</formula>
    </cfRule>
    <cfRule type="containsBlanks" dxfId="603" priority="596">
      <formula>LEN(TRIM(F13))=0</formula>
    </cfRule>
    <cfRule type="cellIs" dxfId="602" priority="597" stopIfTrue="1" operator="equal">
      <formula>3</formula>
    </cfRule>
    <cfRule type="cellIs" dxfId="601" priority="598" stopIfTrue="1" operator="equal">
      <formula>2</formula>
    </cfRule>
    <cfRule type="cellIs" dxfId="600" priority="599" stopIfTrue="1" operator="equal">
      <formula>1</formula>
    </cfRule>
  </conditionalFormatting>
  <conditionalFormatting sqref="G13:G15">
    <cfRule type="expression" dxfId="599" priority="588">
      <formula>(ISBLANK($G13))*($F13=2)</formula>
    </cfRule>
  </conditionalFormatting>
  <conditionalFormatting sqref="G17:G30">
    <cfRule type="expression" dxfId="598" priority="531">
      <formula>(ISBLANK($G17))*($F17=2)</formula>
    </cfRule>
  </conditionalFormatting>
  <conditionalFormatting sqref="G32">
    <cfRule type="expression" dxfId="597" priority="474">
      <formula>(ISBLANK($G32))*($F32=2)</formula>
    </cfRule>
  </conditionalFormatting>
  <conditionalFormatting sqref="G34:G42">
    <cfRule type="expression" dxfId="596" priority="417">
      <formula>(ISBLANK($G34))*($F34=2)</formula>
    </cfRule>
  </conditionalFormatting>
  <dataValidations xWindow="463" yWindow="282" count="2">
    <dataValidation type="list" allowBlank="1" showInputMessage="1" showErrorMessage="1" errorTitle="Pick from the list" error="Invalid response" promptTitle="Select from the list" prompt="Please elaborate if 'PARTIAL'." sqref="E12">
      <formula1>#REF!</formula1>
    </dataValidation>
    <dataValidation type="list" allowBlank="1" showInputMessage="1" showErrorMessage="1" promptTitle="Select from the list" prompt="Please elaborate if 'PARTIAL'." sqref="E13:E15 E34:E42 E17:E30 E32">
      <formula1>Response</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7"/>
  <sheetViews>
    <sheetView zoomScale="80" zoomScaleNormal="80" workbookViewId="0">
      <pane xSplit="4" ySplit="11" topLeftCell="E12" activePane="bottomRight" state="frozen"/>
      <selection pane="topRight" activeCell="E1" sqref="E1"/>
      <selection pane="bottomLeft" activeCell="A12" sqref="A12"/>
      <selection pane="bottomRight" activeCell="E18" sqref="E18"/>
    </sheetView>
  </sheetViews>
  <sheetFormatPr defaultRowHeight="15" x14ac:dyDescent="0.25"/>
  <cols>
    <col min="1" max="1" width="3.7109375" style="1" customWidth="1"/>
    <col min="2" max="2" width="5.28515625" style="1" customWidth="1"/>
    <col min="3" max="3" width="11.7109375" style="1" customWidth="1"/>
    <col min="4" max="4" width="35.7109375" style="1" customWidth="1"/>
    <col min="5" max="5" width="10.42578125" style="1" customWidth="1"/>
    <col min="6" max="6" width="8.85546875" style="1" customWidth="1"/>
    <col min="7" max="7" width="23.140625" style="1" customWidth="1"/>
    <col min="8" max="8" width="23.42578125" style="1" customWidth="1"/>
    <col min="9" max="9" width="34.5703125" style="1" customWidth="1"/>
    <col min="10" max="10" width="3.7109375" style="1" customWidth="1"/>
    <col min="11" max="11" width="9.140625" style="119" hidden="1" customWidth="1"/>
    <col min="12" max="12" width="4.85546875" style="1" customWidth="1"/>
    <col min="13" max="13" width="16.7109375" style="1" customWidth="1"/>
    <col min="14" max="14" width="14" style="1" customWidth="1"/>
    <col min="15" max="15" width="29" style="1" customWidth="1"/>
    <col min="16" max="16384" width="9.140625" style="1"/>
  </cols>
  <sheetData>
    <row r="1" spans="1:15" s="69" customFormat="1" ht="15.75" thickBot="1" x14ac:dyDescent="0.3">
      <c r="A1" s="95"/>
      <c r="B1" s="100"/>
      <c r="C1" s="100"/>
      <c r="D1" s="100"/>
      <c r="E1" s="100"/>
      <c r="F1" s="100"/>
      <c r="G1" s="100"/>
      <c r="H1" s="100"/>
      <c r="I1" s="100"/>
      <c r="J1" s="101"/>
      <c r="K1" s="119"/>
    </row>
    <row r="2" spans="1:15" s="69" customFormat="1" ht="19.5" customHeight="1" thickBot="1" x14ac:dyDescent="0.3">
      <c r="A2" s="90"/>
      <c r="B2" s="885" t="s">
        <v>1475</v>
      </c>
      <c r="C2" s="886"/>
      <c r="D2" s="886"/>
      <c r="E2" s="886"/>
      <c r="F2" s="886"/>
      <c r="G2" s="886"/>
      <c r="H2" s="886"/>
      <c r="I2" s="887"/>
      <c r="J2" s="93"/>
      <c r="K2" s="119"/>
    </row>
    <row r="3" spans="1:15" s="69" customFormat="1" ht="19.5" thickBot="1" x14ac:dyDescent="0.3">
      <c r="A3" s="90"/>
      <c r="B3" s="888" t="s">
        <v>369</v>
      </c>
      <c r="C3" s="889"/>
      <c r="D3" s="889"/>
      <c r="E3" s="889"/>
      <c r="F3" s="889"/>
      <c r="G3" s="889"/>
      <c r="H3" s="889"/>
      <c r="I3" s="890"/>
      <c r="J3" s="93"/>
      <c r="K3" s="119"/>
      <c r="L3" s="392"/>
    </row>
    <row r="4" spans="1:15" s="69" customFormat="1" ht="19.5" thickBot="1" x14ac:dyDescent="0.35">
      <c r="A4" s="90"/>
      <c r="B4" s="91"/>
      <c r="C4" s="91"/>
      <c r="D4" s="91"/>
      <c r="E4" s="92"/>
      <c r="F4" s="91"/>
      <c r="G4" s="91"/>
      <c r="H4" s="91"/>
      <c r="I4" s="91"/>
      <c r="J4" s="93"/>
      <c r="K4" s="119"/>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91"/>
      <c r="C7" s="91"/>
      <c r="D7" s="91"/>
      <c r="E7" s="91"/>
      <c r="F7" s="91"/>
      <c r="G7" s="91"/>
      <c r="H7" s="91"/>
      <c r="I7" s="91"/>
      <c r="J7" s="93"/>
      <c r="K7" s="119"/>
    </row>
    <row r="8" spans="1:15" s="69" customFormat="1" x14ac:dyDescent="0.25">
      <c r="A8" s="90"/>
      <c r="B8" s="874"/>
      <c r="C8" s="875"/>
      <c r="D8" s="878">
        <f>D177</f>
        <v>3</v>
      </c>
      <c r="E8" s="91"/>
      <c r="F8" s="874"/>
      <c r="G8" s="875"/>
      <c r="H8" s="879">
        <f>D180</f>
        <v>59</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47.25"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x14ac:dyDescent="0.25">
      <c r="A12" s="152"/>
      <c r="B12" s="457" t="s">
        <v>399</v>
      </c>
      <c r="C12" s="460"/>
      <c r="D12" s="460"/>
      <c r="E12" s="460"/>
      <c r="F12" s="460"/>
      <c r="G12" s="460"/>
      <c r="H12" s="460"/>
      <c r="I12" s="461"/>
      <c r="J12" s="153"/>
      <c r="L12" s="52"/>
    </row>
    <row r="13" spans="1:15" s="3" customFormat="1" ht="120" x14ac:dyDescent="0.25">
      <c r="A13" s="154"/>
      <c r="B13" s="70">
        <v>1</v>
      </c>
      <c r="C13" s="140" t="s">
        <v>2682</v>
      </c>
      <c r="D13" s="378" t="s">
        <v>2734</v>
      </c>
      <c r="E13" s="112" t="s">
        <v>29</v>
      </c>
      <c r="F13" s="762">
        <f t="shared" ref="F13:F23" si="0">IF(E13="yes",3,IF(E13="Partial",2,IF(E13="No",1,IF(E13="N/A","",IF(E13="","")))))</f>
        <v>3</v>
      </c>
      <c r="G13" s="89"/>
      <c r="H13" s="378" t="s">
        <v>4713</v>
      </c>
      <c r="I13" s="378" t="s">
        <v>2735</v>
      </c>
      <c r="J13" s="155"/>
      <c r="K13" s="120">
        <f t="shared" ref="K13:K23" si="1">IF(E13="",1,0)</f>
        <v>0</v>
      </c>
      <c r="L13" s="404"/>
      <c r="M13" s="502"/>
      <c r="N13" s="502"/>
      <c r="O13" s="502"/>
    </row>
    <row r="14" spans="1:15" s="3" customFormat="1" ht="75" x14ac:dyDescent="0.25">
      <c r="A14" s="154"/>
      <c r="B14" s="70">
        <v>2</v>
      </c>
      <c r="C14" s="140" t="s">
        <v>2682</v>
      </c>
      <c r="D14" s="378" t="s">
        <v>4711</v>
      </c>
      <c r="E14" s="112" t="s">
        <v>29</v>
      </c>
      <c r="F14" s="762">
        <f>IF(E14="yes",3,IF(E14="Partial",2,IF(E14="No",1,IF(E14="N/A","",IF(E14="","")))))</f>
        <v>3</v>
      </c>
      <c r="G14" s="89"/>
      <c r="H14" s="378" t="s">
        <v>4712</v>
      </c>
      <c r="I14" s="378" t="s">
        <v>2683</v>
      </c>
      <c r="J14" s="156"/>
      <c r="K14" s="119">
        <f t="shared" si="1"/>
        <v>0</v>
      </c>
      <c r="L14" s="404"/>
      <c r="M14" s="502"/>
      <c r="N14" s="502"/>
      <c r="O14" s="502"/>
    </row>
    <row r="15" spans="1:15" s="3" customFormat="1" ht="135" x14ac:dyDescent="0.25">
      <c r="A15" s="154"/>
      <c r="B15" s="70">
        <v>3</v>
      </c>
      <c r="C15" s="140" t="s">
        <v>2680</v>
      </c>
      <c r="D15" s="378" t="s">
        <v>2684</v>
      </c>
      <c r="E15" s="112" t="s">
        <v>29</v>
      </c>
      <c r="F15" s="762">
        <f>IF(E15="yes",3,IF(E15="Partial",2,IF(E15="No",1,IF(E15="N/A","",IF(E15="","")))))</f>
        <v>3</v>
      </c>
      <c r="G15" s="89"/>
      <c r="H15" s="378" t="s">
        <v>4713</v>
      </c>
      <c r="I15" s="378" t="s">
        <v>284</v>
      </c>
      <c r="J15" s="156"/>
      <c r="K15" s="119">
        <f t="shared" si="1"/>
        <v>0</v>
      </c>
      <c r="L15" s="404"/>
      <c r="M15" s="502"/>
      <c r="N15" s="502"/>
      <c r="O15" s="502"/>
    </row>
    <row r="16" spans="1:15" s="3" customFormat="1" ht="120" x14ac:dyDescent="0.25">
      <c r="A16" s="154"/>
      <c r="B16" s="70">
        <v>4</v>
      </c>
      <c r="C16" s="140" t="s">
        <v>2681</v>
      </c>
      <c r="D16" s="378" t="s">
        <v>2736</v>
      </c>
      <c r="E16" s="112" t="s">
        <v>29</v>
      </c>
      <c r="F16" s="762">
        <f>IF(E16="yes",3,IF(E16="Partial",2,IF(E16="No",1,IF(E16="N/A","",IF(E16="","")))))</f>
        <v>3</v>
      </c>
      <c r="G16" s="89"/>
      <c r="H16" s="378" t="s">
        <v>4714</v>
      </c>
      <c r="I16" s="378" t="s">
        <v>2737</v>
      </c>
      <c r="J16" s="156"/>
      <c r="K16" s="119">
        <f t="shared" si="1"/>
        <v>0</v>
      </c>
      <c r="L16" s="404"/>
      <c r="M16" s="502"/>
      <c r="N16" s="502"/>
      <c r="O16" s="502"/>
    </row>
    <row r="17" spans="1:15" s="4" customFormat="1" ht="120" x14ac:dyDescent="0.25">
      <c r="A17" s="154"/>
      <c r="B17" s="70">
        <v>5</v>
      </c>
      <c r="C17" s="140" t="s">
        <v>2685</v>
      </c>
      <c r="D17" s="381" t="s">
        <v>2686</v>
      </c>
      <c r="E17" s="112" t="s">
        <v>29</v>
      </c>
      <c r="F17" s="762">
        <f t="shared" si="0"/>
        <v>3</v>
      </c>
      <c r="G17" s="89"/>
      <c r="H17" s="381" t="s">
        <v>4718</v>
      </c>
      <c r="I17" s="381" t="s">
        <v>468</v>
      </c>
      <c r="J17" s="156"/>
      <c r="K17" s="119">
        <f t="shared" si="1"/>
        <v>0</v>
      </c>
      <c r="L17" s="404"/>
      <c r="M17" s="503"/>
      <c r="N17" s="503"/>
      <c r="O17" s="503"/>
    </row>
    <row r="18" spans="1:15" s="3" customFormat="1" ht="75" x14ac:dyDescent="0.25">
      <c r="A18" s="154"/>
      <c r="B18" s="70">
        <v>6</v>
      </c>
      <c r="C18" s="140" t="s">
        <v>2685</v>
      </c>
      <c r="D18" s="381" t="s">
        <v>2688</v>
      </c>
      <c r="E18" s="112" t="s">
        <v>29</v>
      </c>
      <c r="F18" s="762">
        <f t="shared" si="0"/>
        <v>3</v>
      </c>
      <c r="G18" s="89"/>
      <c r="H18" s="378" t="s">
        <v>2687</v>
      </c>
      <c r="I18" s="381" t="s">
        <v>2689</v>
      </c>
      <c r="J18" s="155"/>
      <c r="K18" s="119">
        <f t="shared" si="1"/>
        <v>0</v>
      </c>
      <c r="L18" s="404"/>
      <c r="M18" s="502"/>
      <c r="N18" s="502"/>
      <c r="O18" s="502"/>
    </row>
    <row r="19" spans="1:15" s="75" customFormat="1" ht="165" x14ac:dyDescent="0.25">
      <c r="A19" s="97"/>
      <c r="B19" s="70">
        <v>7</v>
      </c>
      <c r="C19" s="140" t="s">
        <v>2690</v>
      </c>
      <c r="D19" s="378" t="s">
        <v>2691</v>
      </c>
      <c r="E19" s="112"/>
      <c r="F19" s="762" t="str">
        <f t="shared" si="0"/>
        <v/>
      </c>
      <c r="G19" s="89"/>
      <c r="H19" s="381" t="s">
        <v>2692</v>
      </c>
      <c r="I19" s="381" t="s">
        <v>2693</v>
      </c>
      <c r="J19" s="99"/>
      <c r="K19" s="119">
        <f t="shared" si="1"/>
        <v>1</v>
      </c>
      <c r="L19" s="407"/>
      <c r="M19" s="504"/>
      <c r="N19" s="504"/>
      <c r="O19" s="504"/>
    </row>
    <row r="20" spans="1:15" s="75" customFormat="1" ht="129" customHeight="1" x14ac:dyDescent="0.25">
      <c r="A20" s="97"/>
      <c r="B20" s="70">
        <v>8</v>
      </c>
      <c r="C20" s="141" t="s">
        <v>2679</v>
      </c>
      <c r="D20" s="379" t="s">
        <v>4825</v>
      </c>
      <c r="E20" s="112"/>
      <c r="F20" s="762" t="str">
        <f t="shared" si="0"/>
        <v/>
      </c>
      <c r="G20" s="89"/>
      <c r="H20" s="382" t="s">
        <v>1499</v>
      </c>
      <c r="I20" s="379" t="s">
        <v>2738</v>
      </c>
      <c r="J20" s="99"/>
      <c r="K20" s="119">
        <f t="shared" si="1"/>
        <v>1</v>
      </c>
      <c r="L20" s="407"/>
      <c r="M20" s="504"/>
      <c r="N20" s="504"/>
      <c r="O20" s="504"/>
    </row>
    <row r="21" spans="1:15" s="75" customFormat="1" ht="109.5" customHeight="1" x14ac:dyDescent="0.25">
      <c r="A21" s="97"/>
      <c r="B21" s="70">
        <v>9</v>
      </c>
      <c r="C21" s="141" t="s">
        <v>2706</v>
      </c>
      <c r="D21" s="382" t="s">
        <v>3759</v>
      </c>
      <c r="E21" s="112"/>
      <c r="F21" s="762" t="str">
        <f t="shared" si="0"/>
        <v/>
      </c>
      <c r="G21" s="89"/>
      <c r="H21" s="382" t="s">
        <v>2732</v>
      </c>
      <c r="I21" s="382" t="s">
        <v>2729</v>
      </c>
      <c r="J21" s="99"/>
      <c r="K21" s="119">
        <f t="shared" si="1"/>
        <v>1</v>
      </c>
      <c r="L21" s="407"/>
      <c r="M21" s="504"/>
      <c r="N21" s="504"/>
      <c r="O21" s="504"/>
    </row>
    <row r="22" spans="1:15" s="75" customFormat="1" ht="105" x14ac:dyDescent="0.25">
      <c r="A22" s="97"/>
      <c r="B22" s="70">
        <v>10</v>
      </c>
      <c r="C22" s="141" t="s">
        <v>2706</v>
      </c>
      <c r="D22" s="382" t="s">
        <v>2707</v>
      </c>
      <c r="E22" s="112"/>
      <c r="F22" s="762" t="str">
        <f t="shared" si="0"/>
        <v/>
      </c>
      <c r="G22" s="89"/>
      <c r="H22" s="382" t="s">
        <v>2733</v>
      </c>
      <c r="I22" s="382" t="s">
        <v>2730</v>
      </c>
      <c r="J22" s="99"/>
      <c r="K22" s="119">
        <f t="shared" si="1"/>
        <v>1</v>
      </c>
      <c r="L22" s="407"/>
      <c r="M22" s="504"/>
      <c r="N22" s="504"/>
      <c r="O22" s="504"/>
    </row>
    <row r="23" spans="1:15" s="3" customFormat="1" ht="90" x14ac:dyDescent="0.25">
      <c r="A23" s="154"/>
      <c r="B23" s="70">
        <v>11</v>
      </c>
      <c r="C23" s="141" t="s">
        <v>2706</v>
      </c>
      <c r="D23" s="382" t="s">
        <v>3760</v>
      </c>
      <c r="E23" s="112"/>
      <c r="F23" s="762" t="str">
        <f t="shared" si="0"/>
        <v/>
      </c>
      <c r="G23" s="89"/>
      <c r="H23" s="382" t="s">
        <v>2708</v>
      </c>
      <c r="I23" s="382" t="s">
        <v>2731</v>
      </c>
      <c r="J23" s="155"/>
      <c r="K23" s="119">
        <f t="shared" si="1"/>
        <v>1</v>
      </c>
      <c r="L23" s="404"/>
      <c r="M23" s="502"/>
      <c r="N23" s="502"/>
      <c r="O23" s="502"/>
    </row>
    <row r="24" spans="1:15" s="3" customFormat="1" x14ac:dyDescent="0.25">
      <c r="A24" s="154"/>
      <c r="B24" s="457" t="s">
        <v>1479</v>
      </c>
      <c r="C24" s="460"/>
      <c r="D24" s="460"/>
      <c r="E24" s="460"/>
      <c r="F24" s="766"/>
      <c r="G24" s="460"/>
      <c r="H24" s="460"/>
      <c r="I24" s="461"/>
      <c r="J24" s="155"/>
      <c r="K24" s="119"/>
      <c r="L24" s="404"/>
      <c r="M24" s="502"/>
      <c r="N24" s="502"/>
      <c r="O24" s="502"/>
    </row>
    <row r="25" spans="1:15" s="3" customFormat="1" ht="90" x14ac:dyDescent="0.25">
      <c r="A25" s="154"/>
      <c r="B25" s="76">
        <v>12</v>
      </c>
      <c r="C25" s="74" t="s">
        <v>131</v>
      </c>
      <c r="D25" s="378" t="s">
        <v>411</v>
      </c>
      <c r="E25" s="112"/>
      <c r="F25" s="762" t="str">
        <f t="shared" ref="F25:F49" si="2">IF(E25="yes",3,IF(E25="Partial",2,IF(E25="No",1,IF(E25="N/A","",IF(E25="","")))))</f>
        <v/>
      </c>
      <c r="G25" s="89"/>
      <c r="H25" s="381" t="s">
        <v>1498</v>
      </c>
      <c r="I25" s="381" t="s">
        <v>285</v>
      </c>
      <c r="J25" s="155"/>
      <c r="K25" s="119">
        <f t="shared" ref="K25:K36" si="3">IF(E25="",1,0)</f>
        <v>1</v>
      </c>
      <c r="L25" s="404"/>
      <c r="M25" s="502"/>
      <c r="N25" s="502"/>
      <c r="O25" s="502"/>
    </row>
    <row r="26" spans="1:15" s="3" customFormat="1" ht="165" x14ac:dyDescent="0.25">
      <c r="A26" s="154"/>
      <c r="B26" s="76">
        <v>13</v>
      </c>
      <c r="C26" s="74" t="s">
        <v>132</v>
      </c>
      <c r="D26" s="381" t="s">
        <v>2694</v>
      </c>
      <c r="E26" s="112"/>
      <c r="F26" s="762" t="str">
        <f t="shared" si="2"/>
        <v/>
      </c>
      <c r="G26" s="89"/>
      <c r="H26" s="381" t="s">
        <v>2709</v>
      </c>
      <c r="I26" s="381" t="s">
        <v>286</v>
      </c>
      <c r="J26" s="155"/>
      <c r="K26" s="119">
        <f t="shared" si="3"/>
        <v>1</v>
      </c>
      <c r="L26" s="404"/>
      <c r="M26" s="502"/>
      <c r="N26" s="502"/>
      <c r="O26" s="502"/>
    </row>
    <row r="27" spans="1:15" s="3" customFormat="1" ht="105" x14ac:dyDescent="0.25">
      <c r="A27" s="154"/>
      <c r="B27" s="76">
        <v>14</v>
      </c>
      <c r="C27" s="73" t="s">
        <v>136</v>
      </c>
      <c r="D27" s="379" t="s">
        <v>2762</v>
      </c>
      <c r="E27" s="112"/>
      <c r="F27" s="762" t="str">
        <f t="shared" si="2"/>
        <v/>
      </c>
      <c r="G27" s="89"/>
      <c r="H27" s="382" t="s">
        <v>1497</v>
      </c>
      <c r="I27" s="379" t="s">
        <v>2710</v>
      </c>
      <c r="J27" s="155"/>
      <c r="K27" s="119">
        <f t="shared" si="3"/>
        <v>1</v>
      </c>
      <c r="L27" s="404"/>
      <c r="M27" s="502"/>
      <c r="N27" s="502"/>
      <c r="O27" s="502"/>
    </row>
    <row r="28" spans="1:15" s="3" customFormat="1" ht="105" x14ac:dyDescent="0.25">
      <c r="A28" s="154"/>
      <c r="B28" s="76">
        <v>15</v>
      </c>
      <c r="C28" s="71" t="s">
        <v>137</v>
      </c>
      <c r="D28" s="384" t="s">
        <v>2763</v>
      </c>
      <c r="E28" s="112"/>
      <c r="F28" s="762" t="str">
        <f t="shared" si="2"/>
        <v/>
      </c>
      <c r="G28" s="89"/>
      <c r="H28" s="384" t="s">
        <v>289</v>
      </c>
      <c r="I28" s="384" t="s">
        <v>288</v>
      </c>
      <c r="J28" s="155"/>
      <c r="K28" s="119">
        <f t="shared" si="3"/>
        <v>1</v>
      </c>
      <c r="L28" s="404"/>
      <c r="M28" s="502"/>
      <c r="N28" s="502"/>
      <c r="O28" s="502"/>
    </row>
    <row r="29" spans="1:15" s="3" customFormat="1" ht="105" x14ac:dyDescent="0.25">
      <c r="A29" s="154"/>
      <c r="B29" s="76">
        <v>16</v>
      </c>
      <c r="C29" s="73" t="s">
        <v>139</v>
      </c>
      <c r="D29" s="379" t="s">
        <v>2764</v>
      </c>
      <c r="E29" s="112"/>
      <c r="F29" s="762" t="str">
        <f t="shared" si="2"/>
        <v/>
      </c>
      <c r="G29" s="89"/>
      <c r="H29" s="384" t="s">
        <v>289</v>
      </c>
      <c r="I29" s="382" t="s">
        <v>290</v>
      </c>
      <c r="J29" s="155"/>
      <c r="K29" s="119">
        <f t="shared" si="3"/>
        <v>1</v>
      </c>
      <c r="L29" s="404"/>
      <c r="M29" s="502"/>
      <c r="N29" s="502"/>
      <c r="O29" s="502"/>
    </row>
    <row r="30" spans="1:15" s="3" customFormat="1" ht="135" x14ac:dyDescent="0.25">
      <c r="A30" s="154"/>
      <c r="B30" s="76">
        <v>17</v>
      </c>
      <c r="C30" s="73" t="s">
        <v>141</v>
      </c>
      <c r="D30" s="379" t="s">
        <v>2711</v>
      </c>
      <c r="E30" s="112"/>
      <c r="F30" s="762" t="str">
        <f t="shared" si="2"/>
        <v/>
      </c>
      <c r="G30" s="89"/>
      <c r="H30" s="382" t="s">
        <v>142</v>
      </c>
      <c r="I30" s="379" t="s">
        <v>2712</v>
      </c>
      <c r="J30" s="155"/>
      <c r="K30" s="119">
        <f t="shared" si="3"/>
        <v>1</v>
      </c>
      <c r="L30" s="404"/>
      <c r="M30" s="502"/>
      <c r="N30" s="502"/>
      <c r="O30" s="502"/>
    </row>
    <row r="31" spans="1:15" s="3" customFormat="1" ht="105" x14ac:dyDescent="0.25">
      <c r="A31" s="154"/>
      <c r="B31" s="76">
        <v>18</v>
      </c>
      <c r="C31" s="77" t="s">
        <v>143</v>
      </c>
      <c r="D31" s="382" t="s">
        <v>264</v>
      </c>
      <c r="E31" s="112"/>
      <c r="F31" s="762" t="str">
        <f t="shared" si="2"/>
        <v/>
      </c>
      <c r="G31" s="89"/>
      <c r="H31" s="382" t="s">
        <v>291</v>
      </c>
      <c r="I31" s="382" t="s">
        <v>1054</v>
      </c>
      <c r="J31" s="155"/>
      <c r="K31" s="119">
        <f t="shared" si="3"/>
        <v>1</v>
      </c>
      <c r="L31" s="404"/>
      <c r="M31" s="502"/>
      <c r="N31" s="502"/>
      <c r="O31" s="502"/>
    </row>
    <row r="32" spans="1:15" s="3" customFormat="1" ht="225" x14ac:dyDescent="0.25">
      <c r="A32" s="154"/>
      <c r="B32" s="76">
        <v>19</v>
      </c>
      <c r="C32" s="73" t="s">
        <v>144</v>
      </c>
      <c r="D32" s="385" t="s">
        <v>2298</v>
      </c>
      <c r="E32" s="112"/>
      <c r="F32" s="762" t="str">
        <f t="shared" si="2"/>
        <v/>
      </c>
      <c r="G32" s="89"/>
      <c r="H32" s="382" t="s">
        <v>2294</v>
      </c>
      <c r="I32" s="379" t="s">
        <v>2295</v>
      </c>
      <c r="J32" s="155"/>
      <c r="K32" s="119">
        <f t="shared" si="3"/>
        <v>1</v>
      </c>
      <c r="L32" s="404"/>
      <c r="M32" s="502"/>
      <c r="N32" s="502"/>
      <c r="O32" s="502"/>
    </row>
    <row r="33" spans="1:15" s="3" customFormat="1" ht="90" x14ac:dyDescent="0.25">
      <c r="A33" s="154"/>
      <c r="B33" s="76">
        <v>20</v>
      </c>
      <c r="C33" s="302" t="s">
        <v>2373</v>
      </c>
      <c r="D33" s="382" t="s">
        <v>4823</v>
      </c>
      <c r="E33" s="112"/>
      <c r="F33" s="762" t="str">
        <f t="shared" si="2"/>
        <v/>
      </c>
      <c r="G33" s="89"/>
      <c r="H33" s="379" t="s">
        <v>1481</v>
      </c>
      <c r="I33" s="379" t="s">
        <v>1055</v>
      </c>
      <c r="J33" s="155"/>
      <c r="K33" s="119">
        <f t="shared" si="3"/>
        <v>1</v>
      </c>
      <c r="L33" s="404"/>
      <c r="M33" s="502"/>
      <c r="N33" s="502"/>
      <c r="O33" s="502"/>
    </row>
    <row r="34" spans="1:15" s="3" customFormat="1" ht="120" x14ac:dyDescent="0.25">
      <c r="A34" s="154"/>
      <c r="B34" s="76">
        <v>21</v>
      </c>
      <c r="C34" s="73" t="s">
        <v>263</v>
      </c>
      <c r="D34" s="383" t="s">
        <v>2296</v>
      </c>
      <c r="E34" s="112"/>
      <c r="F34" s="762" t="str">
        <f t="shared" si="2"/>
        <v/>
      </c>
      <c r="G34" s="89"/>
      <c r="H34" s="382" t="s">
        <v>292</v>
      </c>
      <c r="I34" s="380" t="s">
        <v>2713</v>
      </c>
      <c r="J34" s="155"/>
      <c r="K34" s="119">
        <f t="shared" si="3"/>
        <v>1</v>
      </c>
      <c r="L34" s="404"/>
      <c r="M34" s="502"/>
      <c r="N34" s="502"/>
      <c r="O34" s="502"/>
    </row>
    <row r="35" spans="1:15" s="3" customFormat="1" ht="90" x14ac:dyDescent="0.25">
      <c r="A35" s="154"/>
      <c r="B35" s="76">
        <v>22</v>
      </c>
      <c r="C35" s="386" t="s">
        <v>47</v>
      </c>
      <c r="D35" s="383" t="s">
        <v>1601</v>
      </c>
      <c r="E35" s="112"/>
      <c r="F35" s="762" t="str">
        <f t="shared" si="2"/>
        <v/>
      </c>
      <c r="G35" s="89"/>
      <c r="H35" s="383" t="s">
        <v>1600</v>
      </c>
      <c r="I35" s="383" t="s">
        <v>2297</v>
      </c>
      <c r="J35" s="155"/>
      <c r="K35" s="119">
        <f t="shared" si="3"/>
        <v>1</v>
      </c>
      <c r="L35" s="404"/>
      <c r="M35" s="502"/>
      <c r="N35" s="502"/>
      <c r="O35" s="502"/>
    </row>
    <row r="36" spans="1:15" s="3" customFormat="1" ht="150" x14ac:dyDescent="0.25">
      <c r="A36" s="154"/>
      <c r="B36" s="76">
        <v>23</v>
      </c>
      <c r="C36" s="74" t="s">
        <v>145</v>
      </c>
      <c r="D36" s="381" t="s">
        <v>2765</v>
      </c>
      <c r="E36" s="112"/>
      <c r="F36" s="762" t="str">
        <f t="shared" si="2"/>
        <v/>
      </c>
      <c r="G36" s="89"/>
      <c r="H36" s="378" t="s">
        <v>293</v>
      </c>
      <c r="I36" s="378" t="s">
        <v>265</v>
      </c>
      <c r="J36" s="155"/>
      <c r="K36" s="119">
        <f t="shared" si="3"/>
        <v>1</v>
      </c>
      <c r="L36" s="404"/>
      <c r="M36" s="502"/>
      <c r="N36" s="502"/>
      <c r="O36" s="502"/>
    </row>
    <row r="37" spans="1:15" s="3" customFormat="1" x14ac:dyDescent="0.25">
      <c r="A37" s="154"/>
      <c r="B37" s="457" t="s">
        <v>1480</v>
      </c>
      <c r="C37" s="458"/>
      <c r="D37" s="458"/>
      <c r="E37" s="458"/>
      <c r="F37" s="463"/>
      <c r="G37" s="458"/>
      <c r="H37" s="458"/>
      <c r="I37" s="459"/>
      <c r="J37" s="155"/>
      <c r="K37" s="119"/>
      <c r="L37" s="404"/>
      <c r="M37" s="502"/>
      <c r="N37" s="502"/>
      <c r="O37" s="502"/>
    </row>
    <row r="38" spans="1:15" s="3" customFormat="1" ht="165" x14ac:dyDescent="0.25">
      <c r="A38" s="154"/>
      <c r="B38" s="86">
        <v>24</v>
      </c>
      <c r="C38" s="87" t="s">
        <v>1087</v>
      </c>
      <c r="D38" s="87" t="s">
        <v>2766</v>
      </c>
      <c r="E38" s="112"/>
      <c r="F38" s="762" t="str">
        <f t="shared" si="2"/>
        <v/>
      </c>
      <c r="G38" s="89"/>
      <c r="H38" s="88" t="s">
        <v>1095</v>
      </c>
      <c r="I38" s="88" t="s">
        <v>1100</v>
      </c>
      <c r="J38" s="155"/>
      <c r="K38" s="119">
        <f t="shared" ref="K38:K54" si="4">IF(E38="",1,0)</f>
        <v>1</v>
      </c>
      <c r="L38" s="404"/>
      <c r="M38" s="502"/>
      <c r="N38" s="502"/>
      <c r="O38" s="502"/>
    </row>
    <row r="39" spans="1:15" s="3" customFormat="1" ht="90" x14ac:dyDescent="0.25">
      <c r="A39" s="154"/>
      <c r="B39" s="86">
        <v>25</v>
      </c>
      <c r="C39" s="87" t="s">
        <v>2714</v>
      </c>
      <c r="D39" s="87" t="s">
        <v>1101</v>
      </c>
      <c r="E39" s="112"/>
      <c r="F39" s="762" t="str">
        <f t="shared" si="2"/>
        <v/>
      </c>
      <c r="G39" s="89"/>
      <c r="H39" s="88" t="s">
        <v>1097</v>
      </c>
      <c r="I39" s="88" t="s">
        <v>1096</v>
      </c>
      <c r="J39" s="155"/>
      <c r="K39" s="119">
        <f t="shared" si="4"/>
        <v>1</v>
      </c>
      <c r="L39" s="404"/>
      <c r="M39" s="502"/>
      <c r="N39" s="502"/>
      <c r="O39" s="502"/>
    </row>
    <row r="40" spans="1:15" s="3" customFormat="1" ht="120" x14ac:dyDescent="0.25">
      <c r="A40" s="154"/>
      <c r="B40" s="86">
        <v>26</v>
      </c>
      <c r="C40" s="87" t="s">
        <v>1088</v>
      </c>
      <c r="D40" s="87" t="s">
        <v>2767</v>
      </c>
      <c r="E40" s="112"/>
      <c r="F40" s="762" t="str">
        <f t="shared" si="2"/>
        <v/>
      </c>
      <c r="G40" s="89"/>
      <c r="H40" s="88" t="s">
        <v>2715</v>
      </c>
      <c r="I40" s="88" t="s">
        <v>1098</v>
      </c>
      <c r="J40" s="155"/>
      <c r="K40" s="119">
        <f t="shared" si="4"/>
        <v>1</v>
      </c>
      <c r="L40" s="404"/>
      <c r="M40" s="502"/>
      <c r="N40" s="502"/>
      <c r="O40" s="502"/>
    </row>
    <row r="41" spans="1:15" s="3" customFormat="1" ht="75" x14ac:dyDescent="0.25">
      <c r="A41" s="154"/>
      <c r="B41" s="86">
        <v>27</v>
      </c>
      <c r="C41" s="87" t="s">
        <v>1089</v>
      </c>
      <c r="D41" s="87" t="s">
        <v>3954</v>
      </c>
      <c r="E41" s="112"/>
      <c r="F41" s="762" t="str">
        <f t="shared" si="2"/>
        <v/>
      </c>
      <c r="G41" s="89"/>
      <c r="H41" s="88" t="s">
        <v>1102</v>
      </c>
      <c r="I41" s="88" t="s">
        <v>1099</v>
      </c>
      <c r="J41" s="155"/>
      <c r="K41" s="119">
        <f t="shared" si="4"/>
        <v>1</v>
      </c>
      <c r="L41" s="404"/>
      <c r="M41" s="502"/>
      <c r="N41" s="502"/>
      <c r="O41" s="502"/>
    </row>
    <row r="42" spans="1:15" s="3" customFormat="1" ht="90" x14ac:dyDescent="0.25">
      <c r="A42" s="154"/>
      <c r="B42" s="86">
        <v>28</v>
      </c>
      <c r="C42" s="87" t="s">
        <v>2769</v>
      </c>
      <c r="D42" s="87" t="s">
        <v>3955</v>
      </c>
      <c r="E42" s="112"/>
      <c r="F42" s="762" t="str">
        <f t="shared" si="2"/>
        <v/>
      </c>
      <c r="G42" s="89"/>
      <c r="H42" s="88" t="s">
        <v>1495</v>
      </c>
      <c r="I42" s="88" t="s">
        <v>1103</v>
      </c>
      <c r="J42" s="155"/>
      <c r="K42" s="119">
        <f t="shared" si="4"/>
        <v>1</v>
      </c>
      <c r="L42" s="404"/>
      <c r="M42" s="502"/>
      <c r="N42" s="502"/>
      <c r="O42" s="502"/>
    </row>
    <row r="43" spans="1:15" s="3" customFormat="1" ht="120" x14ac:dyDescent="0.25">
      <c r="A43" s="154"/>
      <c r="B43" s="86">
        <v>29</v>
      </c>
      <c r="C43" s="87" t="s">
        <v>2770</v>
      </c>
      <c r="D43" s="87" t="s">
        <v>2768</v>
      </c>
      <c r="E43" s="112"/>
      <c r="F43" s="762" t="str">
        <f t="shared" si="2"/>
        <v/>
      </c>
      <c r="G43" s="89"/>
      <c r="H43" s="88" t="s">
        <v>1495</v>
      </c>
      <c r="I43" s="88" t="s">
        <v>1496</v>
      </c>
      <c r="J43" s="155"/>
      <c r="K43" s="119">
        <f t="shared" si="4"/>
        <v>1</v>
      </c>
      <c r="L43" s="404"/>
      <c r="M43" s="502"/>
      <c r="N43" s="502"/>
      <c r="O43" s="502"/>
    </row>
    <row r="44" spans="1:15" s="3" customFormat="1" ht="90" x14ac:dyDescent="0.25">
      <c r="A44" s="154"/>
      <c r="B44" s="86">
        <v>30</v>
      </c>
      <c r="C44" s="87" t="s">
        <v>1090</v>
      </c>
      <c r="D44" s="87" t="s">
        <v>1104</v>
      </c>
      <c r="E44" s="112"/>
      <c r="F44" s="762" t="str">
        <f t="shared" si="2"/>
        <v/>
      </c>
      <c r="G44" s="89"/>
      <c r="H44" s="88" t="s">
        <v>1105</v>
      </c>
      <c r="I44" s="88" t="s">
        <v>2716</v>
      </c>
      <c r="J44" s="156"/>
      <c r="K44" s="119">
        <f t="shared" si="4"/>
        <v>1</v>
      </c>
      <c r="L44" s="404"/>
      <c r="M44" s="502"/>
      <c r="N44" s="502"/>
      <c r="O44" s="502"/>
    </row>
    <row r="45" spans="1:15" s="3" customFormat="1" ht="240" x14ac:dyDescent="0.25">
      <c r="A45" s="154"/>
      <c r="B45" s="86">
        <v>31</v>
      </c>
      <c r="C45" s="87" t="s">
        <v>1091</v>
      </c>
      <c r="D45" s="381" t="s">
        <v>3956</v>
      </c>
      <c r="E45" s="112"/>
      <c r="F45" s="762" t="str">
        <f t="shared" si="2"/>
        <v/>
      </c>
      <c r="G45" s="89"/>
      <c r="H45" s="88" t="s">
        <v>1107</v>
      </c>
      <c r="I45" s="378" t="s">
        <v>1106</v>
      </c>
      <c r="J45" s="156"/>
      <c r="K45" s="119">
        <f t="shared" si="4"/>
        <v>1</v>
      </c>
      <c r="L45" s="404"/>
      <c r="M45" s="502"/>
      <c r="N45" s="502"/>
      <c r="O45" s="502"/>
    </row>
    <row r="46" spans="1:15" s="3" customFormat="1" ht="90" x14ac:dyDescent="0.25">
      <c r="A46" s="154"/>
      <c r="B46" s="86">
        <v>32</v>
      </c>
      <c r="C46" s="87" t="s">
        <v>1092</v>
      </c>
      <c r="D46" s="382" t="s">
        <v>4959</v>
      </c>
      <c r="E46" s="112"/>
      <c r="F46" s="762" t="str">
        <f t="shared" si="2"/>
        <v/>
      </c>
      <c r="G46" s="89"/>
      <c r="H46" s="88" t="s">
        <v>1109</v>
      </c>
      <c r="I46" s="88" t="s">
        <v>1108</v>
      </c>
      <c r="J46" s="156"/>
      <c r="K46" s="119">
        <f t="shared" si="4"/>
        <v>1</v>
      </c>
      <c r="L46" s="404"/>
      <c r="M46" s="502"/>
      <c r="N46" s="502"/>
      <c r="O46" s="502"/>
    </row>
    <row r="47" spans="1:15" s="3" customFormat="1" ht="90" x14ac:dyDescent="0.25">
      <c r="A47" s="154"/>
      <c r="B47" s="86">
        <v>33</v>
      </c>
      <c r="C47" s="87" t="s">
        <v>1092</v>
      </c>
      <c r="D47" s="382" t="s">
        <v>4957</v>
      </c>
      <c r="E47" s="112"/>
      <c r="F47" s="762" t="str">
        <f t="shared" si="2"/>
        <v/>
      </c>
      <c r="G47" s="89"/>
      <c r="H47" s="88" t="s">
        <v>1109</v>
      </c>
      <c r="I47" s="88" t="s">
        <v>1108</v>
      </c>
      <c r="J47" s="156"/>
      <c r="K47" s="119">
        <f t="shared" si="4"/>
        <v>1</v>
      </c>
      <c r="L47" s="404"/>
      <c r="M47" s="502"/>
      <c r="N47" s="502"/>
      <c r="O47" s="502"/>
    </row>
    <row r="48" spans="1:15" s="3" customFormat="1" ht="165" x14ac:dyDescent="0.25">
      <c r="A48" s="154"/>
      <c r="B48" s="86">
        <v>34</v>
      </c>
      <c r="C48" s="87" t="s">
        <v>1093</v>
      </c>
      <c r="D48" s="381" t="s">
        <v>3957</v>
      </c>
      <c r="E48" s="112"/>
      <c r="F48" s="762" t="str">
        <f t="shared" si="2"/>
        <v/>
      </c>
      <c r="G48" s="89"/>
      <c r="H48" s="88" t="s">
        <v>1111</v>
      </c>
      <c r="I48" s="88" t="s">
        <v>1110</v>
      </c>
      <c r="J48" s="156"/>
      <c r="K48" s="119">
        <f t="shared" si="4"/>
        <v>1</v>
      </c>
      <c r="L48" s="404"/>
      <c r="M48" s="502"/>
      <c r="N48" s="502"/>
      <c r="O48" s="502"/>
    </row>
    <row r="49" spans="1:15" s="3" customFormat="1" ht="165" x14ac:dyDescent="0.25">
      <c r="A49" s="154"/>
      <c r="B49" s="86">
        <v>35</v>
      </c>
      <c r="C49" s="87" t="s">
        <v>1112</v>
      </c>
      <c r="D49" s="381" t="s">
        <v>3958</v>
      </c>
      <c r="E49" s="112"/>
      <c r="F49" s="762" t="str">
        <f t="shared" si="2"/>
        <v/>
      </c>
      <c r="G49" s="89"/>
      <c r="H49" s="88" t="s">
        <v>1113</v>
      </c>
      <c r="I49" s="88" t="s">
        <v>2717</v>
      </c>
      <c r="J49" s="156"/>
      <c r="K49" s="119">
        <f t="shared" si="4"/>
        <v>1</v>
      </c>
      <c r="L49" s="404"/>
      <c r="M49" s="502"/>
      <c r="N49" s="502"/>
      <c r="O49" s="502"/>
    </row>
    <row r="50" spans="1:15" s="3" customFormat="1" ht="60" x14ac:dyDescent="0.25">
      <c r="A50" s="154"/>
      <c r="B50" s="86">
        <v>36</v>
      </c>
      <c r="C50" s="87" t="s">
        <v>1094</v>
      </c>
      <c r="D50" s="381" t="s">
        <v>3724</v>
      </c>
      <c r="E50" s="112"/>
      <c r="F50" s="762" t="str">
        <f>IF(E50="yes",3,IF(E50="Partial",2,IF(E50="No",1,IF(E50="N/A","",IF(E50="","")))))</f>
        <v/>
      </c>
      <c r="G50" s="89"/>
      <c r="H50" s="88" t="s">
        <v>1115</v>
      </c>
      <c r="I50" s="88" t="s">
        <v>1114</v>
      </c>
      <c r="J50" s="156"/>
      <c r="K50" s="119">
        <f t="shared" si="4"/>
        <v>1</v>
      </c>
      <c r="L50" s="404"/>
      <c r="M50" s="502"/>
      <c r="N50" s="502"/>
      <c r="O50" s="502"/>
    </row>
    <row r="51" spans="1:15" s="3" customFormat="1" ht="270" x14ac:dyDescent="0.25">
      <c r="A51" s="154"/>
      <c r="B51" s="86">
        <v>37</v>
      </c>
      <c r="C51" s="74" t="s">
        <v>133</v>
      </c>
      <c r="D51" s="381" t="s">
        <v>2771</v>
      </c>
      <c r="E51" s="112"/>
      <c r="F51" s="762" t="str">
        <f>IF(E51="yes",3,IF(E51="Partial",2,IF(E51="No",1,IF(E51="N/A","",IF(E51="","")))))</f>
        <v/>
      </c>
      <c r="G51" s="89"/>
      <c r="H51" s="381" t="s">
        <v>2718</v>
      </c>
      <c r="I51" s="381" t="s">
        <v>260</v>
      </c>
      <c r="J51" s="156"/>
      <c r="K51" s="119">
        <f t="shared" si="4"/>
        <v>1</v>
      </c>
      <c r="L51" s="404"/>
      <c r="M51" s="502"/>
      <c r="N51" s="502"/>
      <c r="O51" s="502"/>
    </row>
    <row r="52" spans="1:15" s="3" customFormat="1" ht="90" x14ac:dyDescent="0.25">
      <c r="A52" s="154"/>
      <c r="B52" s="86">
        <v>38</v>
      </c>
      <c r="C52" s="74" t="s">
        <v>134</v>
      </c>
      <c r="D52" s="381" t="s">
        <v>2772</v>
      </c>
      <c r="E52" s="112"/>
      <c r="F52" s="762" t="str">
        <f>IF(E52="yes",3,IF(E52="Partial",2,IF(E52="No",1,IF(E52="N/A","",IF(E52="","")))))</f>
        <v/>
      </c>
      <c r="G52" s="89"/>
      <c r="H52" s="381" t="s">
        <v>261</v>
      </c>
      <c r="I52" s="378" t="s">
        <v>262</v>
      </c>
      <c r="J52" s="156"/>
      <c r="K52" s="119">
        <f t="shared" si="4"/>
        <v>1</v>
      </c>
      <c r="L52" s="404"/>
      <c r="M52" s="502"/>
      <c r="N52" s="502"/>
      <c r="O52" s="502"/>
    </row>
    <row r="53" spans="1:15" s="3" customFormat="1" ht="75" x14ac:dyDescent="0.25">
      <c r="A53" s="154"/>
      <c r="B53" s="86">
        <v>39</v>
      </c>
      <c r="C53" s="74" t="s">
        <v>155</v>
      </c>
      <c r="D53" s="381" t="s">
        <v>266</v>
      </c>
      <c r="E53" s="112"/>
      <c r="F53" s="762" t="str">
        <f>IF(E53="yes",3,IF(E53="Partial",2,IF(E53="No",1,IF(E53="N/A","",IF(E53="","")))))</f>
        <v/>
      </c>
      <c r="G53" s="89"/>
      <c r="H53" s="378" t="s">
        <v>294</v>
      </c>
      <c r="I53" s="378" t="s">
        <v>295</v>
      </c>
      <c r="J53" s="156"/>
      <c r="K53" s="119">
        <f t="shared" si="4"/>
        <v>1</v>
      </c>
      <c r="L53" s="404"/>
      <c r="M53" s="502"/>
      <c r="N53" s="502"/>
      <c r="O53" s="502"/>
    </row>
    <row r="54" spans="1:15" s="75" customFormat="1" ht="90" x14ac:dyDescent="0.25">
      <c r="A54" s="97"/>
      <c r="B54" s="86">
        <v>40</v>
      </c>
      <c r="C54" s="382"/>
      <c r="D54" s="382" t="s">
        <v>3931</v>
      </c>
      <c r="E54" s="112"/>
      <c r="F54" s="762" t="str">
        <f>IF(E54="yes",3,IF(E54="Partial",2,IF(E54="No",1,IF(E54="N/A","",IF(E54="","")))))</f>
        <v/>
      </c>
      <c r="G54" s="89"/>
      <c r="H54" s="382" t="s">
        <v>3471</v>
      </c>
      <c r="I54" s="382" t="s">
        <v>3473</v>
      </c>
      <c r="J54" s="99"/>
      <c r="K54" s="119">
        <f t="shared" si="4"/>
        <v>1</v>
      </c>
      <c r="L54" s="407"/>
      <c r="M54" s="504"/>
      <c r="N54" s="504"/>
      <c r="O54" s="504"/>
    </row>
    <row r="55" spans="1:15" x14ac:dyDescent="0.25">
      <c r="A55" s="152"/>
      <c r="B55" s="457" t="s">
        <v>4657</v>
      </c>
      <c r="C55" s="458"/>
      <c r="D55" s="458"/>
      <c r="E55" s="458"/>
      <c r="F55" s="463"/>
      <c r="G55" s="458"/>
      <c r="H55" s="458"/>
      <c r="I55" s="459"/>
      <c r="J55" s="153"/>
      <c r="L55" s="406"/>
      <c r="M55" s="505"/>
      <c r="N55" s="505"/>
      <c r="O55" s="505"/>
    </row>
    <row r="56" spans="1:15" s="3" customFormat="1" ht="150" x14ac:dyDescent="0.25">
      <c r="A56" s="154"/>
      <c r="B56" s="78">
        <v>41</v>
      </c>
      <c r="C56" s="74" t="s">
        <v>156</v>
      </c>
      <c r="D56" s="381" t="s">
        <v>2773</v>
      </c>
      <c r="E56" s="112"/>
      <c r="F56" s="762" t="str">
        <f>IF(E56="yes",3,IF(E56="Partial",2,IF(E56="No",1,IF(E56="N/A","",IF(E56="","")))))</f>
        <v/>
      </c>
      <c r="G56" s="89"/>
      <c r="H56" s="378" t="s">
        <v>297</v>
      </c>
      <c r="I56" s="378" t="s">
        <v>296</v>
      </c>
      <c r="J56" s="156"/>
      <c r="K56" s="119">
        <f t="shared" ref="K56:K65" si="5">IF(E56="",1,0)</f>
        <v>1</v>
      </c>
      <c r="L56" s="404"/>
      <c r="M56" s="502"/>
      <c r="N56" s="502"/>
      <c r="O56" s="502"/>
    </row>
    <row r="57" spans="1:15" s="72" customFormat="1" ht="60" x14ac:dyDescent="0.25">
      <c r="A57" s="96"/>
      <c r="B57" s="79">
        <v>42</v>
      </c>
      <c r="C57" s="80" t="s">
        <v>157</v>
      </c>
      <c r="D57" s="381" t="s">
        <v>2774</v>
      </c>
      <c r="E57" s="112"/>
      <c r="F57" s="762" t="str">
        <f>IF(E57="yes",3,IF(E57="Partial",2,IF(E57="No",1,IF(E57="N/A","",IF(E57="","")))))</f>
        <v/>
      </c>
      <c r="G57" s="89"/>
      <c r="H57" s="381" t="s">
        <v>301</v>
      </c>
      <c r="I57" s="381" t="s">
        <v>1494</v>
      </c>
      <c r="J57" s="98"/>
      <c r="K57" s="119">
        <f t="shared" si="5"/>
        <v>1</v>
      </c>
      <c r="L57" s="408"/>
      <c r="M57" s="506"/>
      <c r="N57" s="506"/>
      <c r="O57" s="506"/>
    </row>
    <row r="58" spans="1:15" s="72" customFormat="1" ht="60" x14ac:dyDescent="0.25">
      <c r="A58" s="96"/>
      <c r="B58" s="78">
        <v>43</v>
      </c>
      <c r="C58" s="80" t="s">
        <v>158</v>
      </c>
      <c r="D58" s="381" t="s">
        <v>267</v>
      </c>
      <c r="E58" s="112"/>
      <c r="F58" s="762" t="str">
        <f t="shared" ref="F58:F65" si="6">IF(E58="yes",3,IF(E58="Partial",2,IF(E58="No",1,IF(E58="N/A","",IF(E58="","")))))</f>
        <v/>
      </c>
      <c r="G58" s="89"/>
      <c r="H58" s="381" t="s">
        <v>301</v>
      </c>
      <c r="I58" s="381" t="s">
        <v>298</v>
      </c>
      <c r="J58" s="98"/>
      <c r="K58" s="119">
        <f t="shared" si="5"/>
        <v>1</v>
      </c>
      <c r="L58" s="408"/>
      <c r="M58" s="506"/>
      <c r="N58" s="506"/>
      <c r="O58" s="506"/>
    </row>
    <row r="59" spans="1:15" s="72" customFormat="1" ht="135" x14ac:dyDescent="0.25">
      <c r="A59" s="96"/>
      <c r="B59" s="79">
        <v>44</v>
      </c>
      <c r="C59" s="80" t="s">
        <v>159</v>
      </c>
      <c r="D59" s="381" t="s">
        <v>268</v>
      </c>
      <c r="E59" s="112"/>
      <c r="F59" s="762" t="str">
        <f t="shared" si="6"/>
        <v/>
      </c>
      <c r="G59" s="89"/>
      <c r="H59" s="381" t="s">
        <v>301</v>
      </c>
      <c r="I59" s="381" t="s">
        <v>299</v>
      </c>
      <c r="J59" s="98"/>
      <c r="K59" s="119">
        <f t="shared" si="5"/>
        <v>1</v>
      </c>
      <c r="L59" s="408"/>
      <c r="M59" s="506"/>
      <c r="N59" s="506"/>
      <c r="O59" s="506"/>
    </row>
    <row r="60" spans="1:15" s="72" customFormat="1" ht="60" x14ac:dyDescent="0.25">
      <c r="A60" s="96"/>
      <c r="B60" s="78">
        <v>45</v>
      </c>
      <c r="C60" s="80" t="s">
        <v>160</v>
      </c>
      <c r="D60" s="381" t="s">
        <v>269</v>
      </c>
      <c r="E60" s="112"/>
      <c r="F60" s="762" t="str">
        <f t="shared" si="6"/>
        <v/>
      </c>
      <c r="G60" s="89"/>
      <c r="H60" s="381" t="s">
        <v>301</v>
      </c>
      <c r="I60" s="381" t="s">
        <v>300</v>
      </c>
      <c r="J60" s="98"/>
      <c r="K60" s="119">
        <f t="shared" si="5"/>
        <v>1</v>
      </c>
      <c r="L60" s="408"/>
      <c r="M60" s="506"/>
      <c r="N60" s="506"/>
      <c r="O60" s="506"/>
    </row>
    <row r="61" spans="1:15" s="72" customFormat="1" ht="195" x14ac:dyDescent="0.25">
      <c r="A61" s="96"/>
      <c r="B61" s="79">
        <v>46</v>
      </c>
      <c r="C61" s="80" t="s">
        <v>161</v>
      </c>
      <c r="D61" s="381" t="s">
        <v>270</v>
      </c>
      <c r="E61" s="112"/>
      <c r="F61" s="762" t="str">
        <f t="shared" si="6"/>
        <v/>
      </c>
      <c r="G61" s="89"/>
      <c r="H61" s="381" t="s">
        <v>4715</v>
      </c>
      <c r="I61" s="381" t="s">
        <v>4716</v>
      </c>
      <c r="J61" s="98"/>
      <c r="K61" s="119">
        <f t="shared" si="5"/>
        <v>1</v>
      </c>
      <c r="L61" s="408"/>
      <c r="M61" s="506"/>
      <c r="N61" s="506"/>
      <c r="O61" s="506"/>
    </row>
    <row r="62" spans="1:15" s="3" customFormat="1" ht="105" x14ac:dyDescent="0.25">
      <c r="A62" s="154"/>
      <c r="B62" s="78">
        <v>47</v>
      </c>
      <c r="C62" s="80" t="s">
        <v>162</v>
      </c>
      <c r="D62" s="381" t="s">
        <v>408</v>
      </c>
      <c r="E62" s="112"/>
      <c r="F62" s="762" t="str">
        <f t="shared" si="6"/>
        <v/>
      </c>
      <c r="G62" s="89"/>
      <c r="H62" s="381" t="s">
        <v>303</v>
      </c>
      <c r="I62" s="381" t="s">
        <v>302</v>
      </c>
      <c r="J62" s="156"/>
      <c r="K62" s="119">
        <f t="shared" si="5"/>
        <v>1</v>
      </c>
      <c r="L62" s="404"/>
      <c r="M62" s="502"/>
      <c r="N62" s="502"/>
      <c r="O62" s="502"/>
    </row>
    <row r="63" spans="1:15" s="3" customFormat="1" ht="120" x14ac:dyDescent="0.25">
      <c r="A63" s="154"/>
      <c r="B63" s="79">
        <v>48</v>
      </c>
      <c r="C63" s="73" t="s">
        <v>135</v>
      </c>
      <c r="D63" s="379" t="s">
        <v>2775</v>
      </c>
      <c r="E63" s="112"/>
      <c r="F63" s="762" t="str">
        <f t="shared" si="6"/>
        <v/>
      </c>
      <c r="G63" s="89"/>
      <c r="H63" s="382" t="s">
        <v>287</v>
      </c>
      <c r="I63" s="379" t="s">
        <v>2728</v>
      </c>
      <c r="J63" s="156"/>
      <c r="K63" s="119">
        <f t="shared" si="5"/>
        <v>1</v>
      </c>
      <c r="L63" s="404"/>
      <c r="M63" s="502"/>
      <c r="N63" s="502"/>
      <c r="O63" s="502"/>
    </row>
    <row r="64" spans="1:15" s="3" customFormat="1" ht="120" x14ac:dyDescent="0.25">
      <c r="A64" s="154"/>
      <c r="B64" s="78">
        <v>49</v>
      </c>
      <c r="C64" s="73" t="s">
        <v>140</v>
      </c>
      <c r="D64" s="379" t="s">
        <v>2719</v>
      </c>
      <c r="E64" s="112"/>
      <c r="F64" s="762" t="str">
        <f t="shared" si="6"/>
        <v/>
      </c>
      <c r="G64" s="89"/>
      <c r="H64" s="382" t="s">
        <v>1493</v>
      </c>
      <c r="I64" s="379" t="s">
        <v>2720</v>
      </c>
      <c r="J64" s="156"/>
      <c r="K64" s="119">
        <f t="shared" si="5"/>
        <v>1</v>
      </c>
      <c r="L64" s="404"/>
      <c r="M64" s="502"/>
      <c r="N64" s="502"/>
      <c r="O64" s="502"/>
    </row>
    <row r="65" spans="1:15" s="3" customFormat="1" ht="90" x14ac:dyDescent="0.25">
      <c r="A65" s="154"/>
      <c r="B65" s="79">
        <v>50</v>
      </c>
      <c r="C65" s="74" t="s">
        <v>272</v>
      </c>
      <c r="D65" s="378" t="s">
        <v>271</v>
      </c>
      <c r="E65" s="112"/>
      <c r="F65" s="762" t="str">
        <f t="shared" si="6"/>
        <v/>
      </c>
      <c r="G65" s="89"/>
      <c r="H65" s="378" t="s">
        <v>305</v>
      </c>
      <c r="I65" s="378" t="s">
        <v>304</v>
      </c>
      <c r="J65" s="156"/>
      <c r="K65" s="119">
        <f t="shared" si="5"/>
        <v>1</v>
      </c>
      <c r="L65" s="404"/>
      <c r="M65" s="502"/>
      <c r="N65" s="502"/>
      <c r="O65" s="502"/>
    </row>
    <row r="66" spans="1:15" ht="15" customHeight="1" x14ac:dyDescent="0.25">
      <c r="A66" s="152"/>
      <c r="B66" s="468" t="s">
        <v>412</v>
      </c>
      <c r="C66" s="469"/>
      <c r="D66" s="469"/>
      <c r="E66" s="469"/>
      <c r="F66" s="767"/>
      <c r="G66" s="469"/>
      <c r="H66" s="469"/>
      <c r="I66" s="470"/>
      <c r="J66" s="153"/>
      <c r="L66" s="406"/>
      <c r="M66" s="505"/>
      <c r="N66" s="505"/>
      <c r="O66" s="505"/>
    </row>
    <row r="67" spans="1:15" s="142" customFormat="1" ht="165" x14ac:dyDescent="0.25">
      <c r="A67" s="154"/>
      <c r="B67" s="81">
        <v>51</v>
      </c>
      <c r="C67" s="74" t="s">
        <v>274</v>
      </c>
      <c r="D67" s="378" t="s">
        <v>273</v>
      </c>
      <c r="E67" s="112"/>
      <c r="F67" s="762" t="str">
        <f>IF(E67="yes",3,IF(E67="Partial",2,IF(E67="No",1,IF(E67="N/A","",IF(E67="","")))))</f>
        <v/>
      </c>
      <c r="G67" s="89"/>
      <c r="H67" s="378" t="s">
        <v>4824</v>
      </c>
      <c r="I67" s="378" t="s">
        <v>306</v>
      </c>
      <c r="J67" s="156"/>
      <c r="K67" s="119">
        <f t="shared" ref="K67:K81" si="7">IF(E67="",1,0)</f>
        <v>1</v>
      </c>
      <c r="L67" s="409"/>
      <c r="M67" s="507"/>
      <c r="N67" s="507"/>
      <c r="O67" s="507"/>
    </row>
    <row r="68" spans="1:15" s="3" customFormat="1" ht="75" x14ac:dyDescent="0.25">
      <c r="A68" s="154"/>
      <c r="B68" s="78">
        <v>52</v>
      </c>
      <c r="C68" s="74" t="s">
        <v>146</v>
      </c>
      <c r="D68" s="378" t="s">
        <v>307</v>
      </c>
      <c r="E68" s="112"/>
      <c r="F68" s="762" t="str">
        <f t="shared" ref="F68:F81" si="8">IF(E68="yes",3,IF(E68="Partial",2,IF(E68="No",1,IF(E68="N/A","",IF(E68="","")))))</f>
        <v/>
      </c>
      <c r="G68" s="89"/>
      <c r="H68" s="378" t="s">
        <v>1484</v>
      </c>
      <c r="I68" s="378" t="s">
        <v>308</v>
      </c>
      <c r="J68" s="156"/>
      <c r="K68" s="119">
        <f t="shared" si="7"/>
        <v>1</v>
      </c>
      <c r="L68" s="404"/>
      <c r="M68" s="502"/>
      <c r="N68" s="502"/>
      <c r="O68" s="502"/>
    </row>
    <row r="69" spans="1:15" s="3" customFormat="1" ht="75" x14ac:dyDescent="0.25">
      <c r="A69" s="154"/>
      <c r="B69" s="81">
        <v>53</v>
      </c>
      <c r="C69" s="74" t="s">
        <v>147</v>
      </c>
      <c r="D69" s="378" t="s">
        <v>309</v>
      </c>
      <c r="E69" s="112"/>
      <c r="F69" s="762" t="str">
        <f t="shared" si="8"/>
        <v/>
      </c>
      <c r="G69" s="89"/>
      <c r="H69" s="378" t="s">
        <v>311</v>
      </c>
      <c r="I69" s="378" t="s">
        <v>310</v>
      </c>
      <c r="J69" s="156"/>
      <c r="K69" s="119">
        <f t="shared" si="7"/>
        <v>1</v>
      </c>
      <c r="L69" s="404"/>
      <c r="M69" s="502"/>
      <c r="N69" s="502"/>
      <c r="O69" s="502"/>
    </row>
    <row r="70" spans="1:15" s="3" customFormat="1" ht="75" x14ac:dyDescent="0.25">
      <c r="A70" s="154"/>
      <c r="B70" s="78">
        <v>54</v>
      </c>
      <c r="C70" s="74" t="s">
        <v>148</v>
      </c>
      <c r="D70" s="378" t="s">
        <v>275</v>
      </c>
      <c r="E70" s="112"/>
      <c r="F70" s="762" t="str">
        <f t="shared" si="8"/>
        <v/>
      </c>
      <c r="G70" s="89"/>
      <c r="H70" s="378" t="s">
        <v>311</v>
      </c>
      <c r="I70" s="378" t="s">
        <v>312</v>
      </c>
      <c r="J70" s="156"/>
      <c r="K70" s="119">
        <f t="shared" si="7"/>
        <v>1</v>
      </c>
      <c r="L70" s="404"/>
      <c r="M70" s="502"/>
      <c r="N70" s="502"/>
      <c r="O70" s="502"/>
    </row>
    <row r="71" spans="1:15" s="75" customFormat="1" ht="90" x14ac:dyDescent="0.25">
      <c r="A71" s="97"/>
      <c r="B71" s="81">
        <v>55</v>
      </c>
      <c r="C71" s="74" t="s">
        <v>2968</v>
      </c>
      <c r="D71" s="378" t="s">
        <v>2967</v>
      </c>
      <c r="E71" s="112"/>
      <c r="F71" s="762" t="str">
        <f t="shared" si="8"/>
        <v/>
      </c>
      <c r="G71" s="89"/>
      <c r="H71" s="378" t="s">
        <v>2970</v>
      </c>
      <c r="I71" s="378" t="s">
        <v>2969</v>
      </c>
      <c r="J71" s="99"/>
      <c r="K71" s="119">
        <f t="shared" si="7"/>
        <v>1</v>
      </c>
      <c r="L71" s="407"/>
      <c r="M71" s="504"/>
      <c r="N71" s="504"/>
      <c r="O71" s="504"/>
    </row>
    <row r="72" spans="1:15" s="3" customFormat="1" ht="90" x14ac:dyDescent="0.25">
      <c r="A72" s="154"/>
      <c r="B72" s="78">
        <v>56</v>
      </c>
      <c r="C72" s="74" t="s">
        <v>149</v>
      </c>
      <c r="D72" s="378" t="s">
        <v>276</v>
      </c>
      <c r="E72" s="112"/>
      <c r="F72" s="762" t="str">
        <f t="shared" si="8"/>
        <v/>
      </c>
      <c r="G72" s="89"/>
      <c r="H72" s="378" t="s">
        <v>1492</v>
      </c>
      <c r="I72" s="378" t="s">
        <v>2727</v>
      </c>
      <c r="J72" s="156"/>
      <c r="K72" s="119">
        <f t="shared" si="7"/>
        <v>1</v>
      </c>
      <c r="L72" s="404"/>
      <c r="M72" s="502"/>
      <c r="N72" s="502"/>
      <c r="O72" s="502"/>
    </row>
    <row r="73" spans="1:15" s="3" customFormat="1" ht="180" x14ac:dyDescent="0.25">
      <c r="A73" s="154"/>
      <c r="B73" s="81">
        <v>57</v>
      </c>
      <c r="C73" s="74" t="s">
        <v>150</v>
      </c>
      <c r="D73" s="378" t="s">
        <v>277</v>
      </c>
      <c r="E73" s="112"/>
      <c r="F73" s="762" t="str">
        <f t="shared" si="8"/>
        <v/>
      </c>
      <c r="G73" s="89"/>
      <c r="H73" s="382" t="s">
        <v>1491</v>
      </c>
      <c r="I73" s="378" t="s">
        <v>313</v>
      </c>
      <c r="J73" s="156"/>
      <c r="K73" s="119">
        <f t="shared" si="7"/>
        <v>1</v>
      </c>
      <c r="L73" s="404"/>
      <c r="M73" s="502"/>
      <c r="N73" s="502"/>
      <c r="O73" s="502"/>
    </row>
    <row r="74" spans="1:15" s="3" customFormat="1" ht="120" x14ac:dyDescent="0.25">
      <c r="A74" s="154"/>
      <c r="B74" s="78">
        <v>58</v>
      </c>
      <c r="C74" s="74" t="s">
        <v>151</v>
      </c>
      <c r="D74" s="387" t="s">
        <v>278</v>
      </c>
      <c r="E74" s="112"/>
      <c r="F74" s="762" t="str">
        <f t="shared" si="8"/>
        <v/>
      </c>
      <c r="G74" s="89"/>
      <c r="H74" s="382" t="s">
        <v>1490</v>
      </c>
      <c r="I74" s="380" t="s">
        <v>2721</v>
      </c>
      <c r="J74" s="155"/>
      <c r="K74" s="119">
        <f t="shared" si="7"/>
        <v>1</v>
      </c>
      <c r="L74" s="404"/>
      <c r="M74" s="502"/>
      <c r="N74" s="502"/>
      <c r="O74" s="502"/>
    </row>
    <row r="75" spans="1:15" s="3" customFormat="1" ht="105" x14ac:dyDescent="0.25">
      <c r="A75" s="154"/>
      <c r="B75" s="81">
        <v>59</v>
      </c>
      <c r="C75" s="74" t="s">
        <v>152</v>
      </c>
      <c r="D75" s="381" t="s">
        <v>2722</v>
      </c>
      <c r="E75" s="112"/>
      <c r="F75" s="762" t="str">
        <f t="shared" si="8"/>
        <v/>
      </c>
      <c r="G75" s="89"/>
      <c r="H75" s="381" t="s">
        <v>1489</v>
      </c>
      <c r="I75" s="378" t="s">
        <v>2723</v>
      </c>
      <c r="J75" s="156"/>
      <c r="K75" s="119">
        <f t="shared" si="7"/>
        <v>1</v>
      </c>
      <c r="L75" s="404"/>
      <c r="M75" s="502"/>
      <c r="N75" s="502"/>
      <c r="O75" s="502"/>
    </row>
    <row r="76" spans="1:15" s="75" customFormat="1" ht="60" x14ac:dyDescent="0.25">
      <c r="A76" s="97"/>
      <c r="B76" s="78">
        <v>60</v>
      </c>
      <c r="C76" s="74" t="s">
        <v>153</v>
      </c>
      <c r="D76" s="378" t="s">
        <v>279</v>
      </c>
      <c r="E76" s="112"/>
      <c r="F76" s="762" t="str">
        <f t="shared" si="8"/>
        <v/>
      </c>
      <c r="G76" s="89"/>
      <c r="H76" s="381" t="s">
        <v>1489</v>
      </c>
      <c r="I76" s="378" t="s">
        <v>314</v>
      </c>
      <c r="J76" s="99"/>
      <c r="K76" s="119">
        <f t="shared" si="7"/>
        <v>1</v>
      </c>
      <c r="L76" s="407"/>
      <c r="M76" s="504"/>
      <c r="N76" s="504"/>
      <c r="O76" s="504"/>
    </row>
    <row r="77" spans="1:15" s="3" customFormat="1" ht="150" x14ac:dyDescent="0.25">
      <c r="A77" s="154"/>
      <c r="B77" s="81">
        <v>61</v>
      </c>
      <c r="C77" s="74" t="s">
        <v>466</v>
      </c>
      <c r="D77" s="381" t="s">
        <v>4956</v>
      </c>
      <c r="E77" s="112"/>
      <c r="F77" s="762" t="str">
        <f t="shared" si="8"/>
        <v/>
      </c>
      <c r="G77" s="89"/>
      <c r="H77" s="378" t="s">
        <v>1488</v>
      </c>
      <c r="I77" s="378" t="s">
        <v>2724</v>
      </c>
      <c r="J77" s="156"/>
      <c r="K77" s="119">
        <f t="shared" si="7"/>
        <v>1</v>
      </c>
      <c r="L77" s="404"/>
      <c r="M77" s="502"/>
      <c r="N77" s="502"/>
      <c r="O77" s="502"/>
    </row>
    <row r="78" spans="1:15" s="3" customFormat="1" ht="255" x14ac:dyDescent="0.25">
      <c r="A78" s="154"/>
      <c r="B78" s="78">
        <v>62</v>
      </c>
      <c r="C78" s="74" t="s">
        <v>467</v>
      </c>
      <c r="D78" s="381" t="s">
        <v>280</v>
      </c>
      <c r="E78" s="112"/>
      <c r="F78" s="762" t="str">
        <f t="shared" si="8"/>
        <v/>
      </c>
      <c r="G78" s="89"/>
      <c r="H78" s="378"/>
      <c r="I78" s="378" t="s">
        <v>315</v>
      </c>
      <c r="J78" s="156"/>
      <c r="K78" s="119">
        <f t="shared" si="7"/>
        <v>1</v>
      </c>
      <c r="L78" s="404"/>
      <c r="M78" s="502"/>
      <c r="N78" s="502"/>
      <c r="O78" s="502"/>
    </row>
    <row r="79" spans="1:15" s="3" customFormat="1" ht="135" x14ac:dyDescent="0.25">
      <c r="A79" s="154"/>
      <c r="B79" s="81">
        <v>63</v>
      </c>
      <c r="C79" s="74" t="s">
        <v>154</v>
      </c>
      <c r="D79" s="378" t="s">
        <v>281</v>
      </c>
      <c r="E79" s="112"/>
      <c r="F79" s="762" t="str">
        <f t="shared" si="8"/>
        <v/>
      </c>
      <c r="G79" s="89"/>
      <c r="H79" s="378" t="s">
        <v>2725</v>
      </c>
      <c r="I79" s="378" t="s">
        <v>1487</v>
      </c>
      <c r="J79" s="156"/>
      <c r="K79" s="119">
        <f t="shared" si="7"/>
        <v>1</v>
      </c>
      <c r="L79" s="404"/>
      <c r="M79" s="502"/>
      <c r="N79" s="502"/>
      <c r="O79" s="502"/>
    </row>
    <row r="80" spans="1:15" s="3" customFormat="1" ht="105" x14ac:dyDescent="0.25">
      <c r="A80" s="154"/>
      <c r="B80" s="78">
        <v>64</v>
      </c>
      <c r="C80" s="74" t="s">
        <v>282</v>
      </c>
      <c r="D80" s="378" t="s">
        <v>2726</v>
      </c>
      <c r="E80" s="112"/>
      <c r="F80" s="762" t="str">
        <f t="shared" si="8"/>
        <v/>
      </c>
      <c r="G80" s="89"/>
      <c r="H80" s="378" t="s">
        <v>1486</v>
      </c>
      <c r="I80" s="378" t="s">
        <v>2739</v>
      </c>
      <c r="J80" s="156"/>
      <c r="K80" s="119">
        <f t="shared" si="7"/>
        <v>1</v>
      </c>
      <c r="L80" s="404"/>
      <c r="M80" s="502"/>
      <c r="N80" s="502"/>
      <c r="O80" s="502"/>
    </row>
    <row r="81" spans="1:15" s="3" customFormat="1" ht="105" x14ac:dyDescent="0.25">
      <c r="A81" s="154"/>
      <c r="B81" s="81">
        <v>65</v>
      </c>
      <c r="C81" s="74" t="s">
        <v>465</v>
      </c>
      <c r="D81" s="378" t="s">
        <v>283</v>
      </c>
      <c r="E81" s="112"/>
      <c r="F81" s="762" t="str">
        <f t="shared" si="8"/>
        <v/>
      </c>
      <c r="G81" s="89"/>
      <c r="H81" s="378" t="s">
        <v>1485</v>
      </c>
      <c r="I81" s="378" t="s">
        <v>316</v>
      </c>
      <c r="J81" s="156"/>
      <c r="K81" s="119">
        <f t="shared" si="7"/>
        <v>1</v>
      </c>
      <c r="L81" s="404"/>
      <c r="M81" s="502"/>
      <c r="N81" s="502"/>
      <c r="O81" s="502"/>
    </row>
    <row r="82" spans="1:15" s="69" customFormat="1" x14ac:dyDescent="0.25">
      <c r="A82" s="90"/>
      <c r="B82" s="881"/>
      <c r="C82" s="881"/>
      <c r="D82" s="881"/>
      <c r="E82" s="881"/>
      <c r="F82" s="881"/>
      <c r="G82" s="881"/>
      <c r="H82" s="881"/>
      <c r="I82" s="881"/>
      <c r="J82" s="93"/>
      <c r="K82" s="119"/>
      <c r="L82" s="405"/>
    </row>
    <row r="83" spans="1:15" s="69" customFormat="1" x14ac:dyDescent="0.25">
      <c r="A83" s="90"/>
      <c r="B83" s="276"/>
      <c r="C83" s="276"/>
      <c r="D83" s="276"/>
      <c r="E83" s="276"/>
      <c r="F83" s="276"/>
      <c r="G83" s="276"/>
      <c r="H83" s="276"/>
      <c r="I83" s="276"/>
      <c r="J83" s="93"/>
      <c r="K83" s="119"/>
      <c r="L83" s="405"/>
    </row>
    <row r="84" spans="1:15" s="69" customFormat="1" x14ac:dyDescent="0.25">
      <c r="A84" s="90"/>
      <c r="B84" s="881"/>
      <c r="C84" s="881"/>
      <c r="D84" s="881"/>
      <c r="E84" s="881"/>
      <c r="F84" s="881"/>
      <c r="G84" s="881"/>
      <c r="H84" s="881"/>
      <c r="I84" s="881"/>
      <c r="J84" s="93"/>
      <c r="K84" s="119"/>
      <c r="L84" s="405"/>
    </row>
    <row r="85" spans="1:15" s="69" customFormat="1" x14ac:dyDescent="0.25">
      <c r="A85" s="90"/>
      <c r="B85" s="391"/>
      <c r="C85" s="391"/>
      <c r="D85" s="391"/>
      <c r="E85" s="391"/>
      <c r="F85" s="391"/>
      <c r="G85" s="391"/>
      <c r="H85" s="391"/>
      <c r="I85" s="391"/>
      <c r="J85" s="93"/>
      <c r="K85" s="119"/>
      <c r="L85" s="405"/>
    </row>
    <row r="86" spans="1:15" ht="15.75" thickBot="1" x14ac:dyDescent="0.3">
      <c r="A86" s="102"/>
      <c r="B86" s="157"/>
      <c r="C86" s="157"/>
      <c r="D86" s="157"/>
      <c r="E86" s="157"/>
      <c r="F86" s="157"/>
      <c r="G86" s="157"/>
      <c r="H86" s="157"/>
      <c r="I86" s="157"/>
      <c r="J86" s="158"/>
      <c r="K86" s="119">
        <f>SUM(K13:K81)</f>
        <v>59</v>
      </c>
      <c r="L86" s="406"/>
    </row>
    <row r="87" spans="1:15" x14ac:dyDescent="0.25">
      <c r="D87" s="281"/>
      <c r="L87" s="406"/>
    </row>
    <row r="88" spans="1:15" x14ac:dyDescent="0.25">
      <c r="C88" s="281"/>
      <c r="D88" s="281"/>
      <c r="L88" s="406"/>
    </row>
    <row r="89" spans="1:15" x14ac:dyDescent="0.25">
      <c r="L89" s="406"/>
    </row>
    <row r="90" spans="1:15" x14ac:dyDescent="0.25">
      <c r="L90" s="406"/>
    </row>
    <row r="91" spans="1:15" x14ac:dyDescent="0.25">
      <c r="L91" s="406"/>
    </row>
    <row r="92" spans="1:15" x14ac:dyDescent="0.25">
      <c r="L92" s="406"/>
    </row>
    <row r="93" spans="1:15" x14ac:dyDescent="0.25">
      <c r="L93" s="406"/>
    </row>
    <row r="94" spans="1:15" x14ac:dyDescent="0.25">
      <c r="L94" s="406"/>
    </row>
    <row r="95" spans="1:15" x14ac:dyDescent="0.25">
      <c r="L95" s="406"/>
    </row>
    <row r="96" spans="1:15" x14ac:dyDescent="0.25">
      <c r="L96" s="406"/>
    </row>
    <row r="97" spans="12:12" x14ac:dyDescent="0.25">
      <c r="L97" s="406"/>
    </row>
    <row r="98" spans="12:12" x14ac:dyDescent="0.25">
      <c r="L98" s="406"/>
    </row>
    <row r="99" spans="12:12" x14ac:dyDescent="0.25">
      <c r="L99" s="406"/>
    </row>
    <row r="100" spans="12:12" x14ac:dyDescent="0.25">
      <c r="L100" s="406"/>
    </row>
    <row r="101" spans="12:12" x14ac:dyDescent="0.25">
      <c r="L101" s="406"/>
    </row>
    <row r="102" spans="12:12" x14ac:dyDescent="0.25">
      <c r="L102" s="406"/>
    </row>
    <row r="103" spans="12:12" x14ac:dyDescent="0.25">
      <c r="L103" s="406"/>
    </row>
    <row r="104" spans="12:12" x14ac:dyDescent="0.25">
      <c r="L104" s="406"/>
    </row>
    <row r="105" spans="12:12" x14ac:dyDescent="0.25">
      <c r="L105" s="406"/>
    </row>
    <row r="106" spans="12:12" x14ac:dyDescent="0.25">
      <c r="L106" s="406"/>
    </row>
    <row r="107" spans="12:12" x14ac:dyDescent="0.25">
      <c r="L107" s="406"/>
    </row>
    <row r="108" spans="12:12" x14ac:dyDescent="0.25">
      <c r="L108" s="406"/>
    </row>
    <row r="109" spans="12:12" x14ac:dyDescent="0.25">
      <c r="L109" s="406"/>
    </row>
    <row r="110" spans="12:12" x14ac:dyDescent="0.25">
      <c r="L110" s="406"/>
    </row>
    <row r="111" spans="12:12" x14ac:dyDescent="0.25">
      <c r="L111" s="406"/>
    </row>
    <row r="112" spans="12:12" x14ac:dyDescent="0.25">
      <c r="L112" s="406"/>
    </row>
    <row r="113" spans="12:12" x14ac:dyDescent="0.25">
      <c r="L113" s="406"/>
    </row>
    <row r="114" spans="12:12" x14ac:dyDescent="0.25">
      <c r="L114" s="406"/>
    </row>
    <row r="115" spans="12:12" x14ac:dyDescent="0.25">
      <c r="L115" s="406"/>
    </row>
    <row r="116" spans="12:12" x14ac:dyDescent="0.25">
      <c r="L116" s="406"/>
    </row>
    <row r="117" spans="12:12" x14ac:dyDescent="0.25">
      <c r="L117" s="406"/>
    </row>
    <row r="118" spans="12:12" x14ac:dyDescent="0.25">
      <c r="L118" s="406"/>
    </row>
    <row r="119" spans="12:12" x14ac:dyDescent="0.25">
      <c r="L119" s="406"/>
    </row>
    <row r="120" spans="12:12" x14ac:dyDescent="0.25">
      <c r="L120" s="406"/>
    </row>
    <row r="121" spans="12:12" x14ac:dyDescent="0.25">
      <c r="L121" s="406"/>
    </row>
    <row r="122" spans="12:12" x14ac:dyDescent="0.25">
      <c r="L122" s="406"/>
    </row>
    <row r="123" spans="12:12" x14ac:dyDescent="0.25">
      <c r="L123" s="406"/>
    </row>
    <row r="124" spans="12:12" x14ac:dyDescent="0.25">
      <c r="L124" s="406"/>
    </row>
    <row r="125" spans="12:12" x14ac:dyDescent="0.25">
      <c r="L125" s="406"/>
    </row>
    <row r="126" spans="12:12" x14ac:dyDescent="0.25">
      <c r="L126" s="406"/>
    </row>
    <row r="127" spans="12:12" x14ac:dyDescent="0.25">
      <c r="L127" s="406"/>
    </row>
    <row r="128" spans="12:12" x14ac:dyDescent="0.25">
      <c r="L128" s="406"/>
    </row>
    <row r="129" spans="12:12" x14ac:dyDescent="0.25">
      <c r="L129" s="406"/>
    </row>
    <row r="130" spans="12:12" x14ac:dyDescent="0.25">
      <c r="L130" s="406"/>
    </row>
    <row r="131" spans="12:12" x14ac:dyDescent="0.25">
      <c r="L131" s="406"/>
    </row>
    <row r="132" spans="12:12" x14ac:dyDescent="0.25">
      <c r="L132" s="406"/>
    </row>
    <row r="133" spans="12:12" x14ac:dyDescent="0.25">
      <c r="L133" s="406"/>
    </row>
    <row r="134" spans="12:12" x14ac:dyDescent="0.25">
      <c r="L134" s="406"/>
    </row>
    <row r="135" spans="12:12" x14ac:dyDescent="0.25">
      <c r="L135" s="406"/>
    </row>
    <row r="136" spans="12:12" x14ac:dyDescent="0.25">
      <c r="L136" s="406"/>
    </row>
    <row r="137" spans="12:12" x14ac:dyDescent="0.25">
      <c r="L137" s="406"/>
    </row>
    <row r="138" spans="12:12" x14ac:dyDescent="0.25">
      <c r="L138" s="406"/>
    </row>
    <row r="139" spans="12:12" x14ac:dyDescent="0.25">
      <c r="L139" s="406"/>
    </row>
    <row r="140" spans="12:12" x14ac:dyDescent="0.25">
      <c r="L140" s="406"/>
    </row>
    <row r="141" spans="12:12" x14ac:dyDescent="0.25">
      <c r="L141" s="406"/>
    </row>
    <row r="142" spans="12:12" x14ac:dyDescent="0.25">
      <c r="L142" s="406"/>
    </row>
    <row r="143" spans="12:12" x14ac:dyDescent="0.25">
      <c r="L143" s="406"/>
    </row>
    <row r="144" spans="12:12" x14ac:dyDescent="0.25">
      <c r="L144" s="406"/>
    </row>
    <row r="145" spans="12:12" x14ac:dyDescent="0.25">
      <c r="L145" s="406"/>
    </row>
    <row r="146" spans="12:12" x14ac:dyDescent="0.25">
      <c r="L146" s="406"/>
    </row>
    <row r="147" spans="12:12" x14ac:dyDescent="0.25">
      <c r="L147" s="406"/>
    </row>
    <row r="148" spans="12:12" x14ac:dyDescent="0.25">
      <c r="L148" s="406"/>
    </row>
    <row r="149" spans="12:12" x14ac:dyDescent="0.25">
      <c r="L149" s="406"/>
    </row>
    <row r="150" spans="12:12" x14ac:dyDescent="0.25">
      <c r="L150" s="406"/>
    </row>
    <row r="151" spans="12:12" x14ac:dyDescent="0.25">
      <c r="L151" s="406"/>
    </row>
    <row r="152" spans="12:12" x14ac:dyDescent="0.25">
      <c r="L152" s="406"/>
    </row>
    <row r="153" spans="12:12" x14ac:dyDescent="0.25">
      <c r="L153" s="406"/>
    </row>
    <row r="154" spans="12:12" x14ac:dyDescent="0.25">
      <c r="L154" s="406"/>
    </row>
    <row r="155" spans="12:12" x14ac:dyDescent="0.25">
      <c r="L155" s="406"/>
    </row>
    <row r="156" spans="12:12" x14ac:dyDescent="0.25">
      <c r="L156" s="406"/>
    </row>
    <row r="157" spans="12:12" x14ac:dyDescent="0.25">
      <c r="L157" s="406"/>
    </row>
    <row r="158" spans="12:12" x14ac:dyDescent="0.25">
      <c r="L158" s="406"/>
    </row>
    <row r="159" spans="12:12" x14ac:dyDescent="0.25">
      <c r="L159" s="406"/>
    </row>
    <row r="160" spans="12:12" x14ac:dyDescent="0.25">
      <c r="L160" s="406"/>
    </row>
    <row r="161" spans="2:12" x14ac:dyDescent="0.25">
      <c r="L161" s="406"/>
    </row>
    <row r="162" spans="2:12" x14ac:dyDescent="0.25">
      <c r="L162" s="406"/>
    </row>
    <row r="163" spans="2:12" x14ac:dyDescent="0.25">
      <c r="L163" s="406"/>
    </row>
    <row r="164" spans="2:12" x14ac:dyDescent="0.25">
      <c r="L164" s="406"/>
    </row>
    <row r="165" spans="2:12" x14ac:dyDescent="0.25">
      <c r="L165" s="406"/>
    </row>
    <row r="166" spans="2:12" x14ac:dyDescent="0.25">
      <c r="L166" s="406"/>
    </row>
    <row r="167" spans="2:12" x14ac:dyDescent="0.25">
      <c r="L167" s="406"/>
    </row>
    <row r="168" spans="2:12" x14ac:dyDescent="0.25">
      <c r="L168" s="406"/>
    </row>
    <row r="169" spans="2:12" x14ac:dyDescent="0.25">
      <c r="L169" s="406"/>
    </row>
    <row r="170" spans="2:12" x14ac:dyDescent="0.25">
      <c r="L170" s="406"/>
    </row>
    <row r="171" spans="2:12" x14ac:dyDescent="0.25">
      <c r="L171" s="406"/>
    </row>
    <row r="172" spans="2:12" x14ac:dyDescent="0.25">
      <c r="L172" s="406"/>
    </row>
    <row r="173" spans="2:12" x14ac:dyDescent="0.25">
      <c r="L173" s="406"/>
    </row>
    <row r="174" spans="2:12" x14ac:dyDescent="0.25">
      <c r="L174" s="406"/>
    </row>
    <row r="175" spans="2:12" s="69" customFormat="1" hidden="1" x14ac:dyDescent="0.25">
      <c r="B175" s="880" t="s">
        <v>1505</v>
      </c>
      <c r="C175" s="880"/>
      <c r="D175" s="114">
        <f>SUM(F13:F81)</f>
        <v>18</v>
      </c>
      <c r="E175" s="114"/>
      <c r="F175" s="114"/>
      <c r="G175" s="114"/>
      <c r="H175" s="114"/>
      <c r="I175" s="114"/>
      <c r="K175" s="119"/>
      <c r="L175" s="405"/>
    </row>
    <row r="176" spans="2:12" s="69" customFormat="1" hidden="1" x14ac:dyDescent="0.25">
      <c r="B176" s="116"/>
      <c r="C176" s="390"/>
      <c r="D176" s="114"/>
      <c r="E176" s="114"/>
      <c r="F176" s="114"/>
      <c r="G176" s="114"/>
      <c r="H176" s="114"/>
      <c r="I176" s="114"/>
      <c r="K176" s="119"/>
      <c r="L176" s="405"/>
    </row>
    <row r="177" spans="2:12" s="69" customFormat="1" hidden="1" x14ac:dyDescent="0.25">
      <c r="B177" s="880" t="s">
        <v>1504</v>
      </c>
      <c r="C177" s="880"/>
      <c r="D177" s="114">
        <f>IF(ISERROR(E187/D187),"",E187/D187)</f>
        <v>3</v>
      </c>
      <c r="E177" s="114"/>
      <c r="G177" s="114"/>
      <c r="H177" s="114"/>
      <c r="I177" s="114"/>
      <c r="K177" s="119"/>
      <c r="L177" s="405"/>
    </row>
    <row r="178" spans="2:12" s="69" customFormat="1" hidden="1" x14ac:dyDescent="0.25">
      <c r="B178" s="390"/>
      <c r="C178" s="390"/>
      <c r="D178" s="114"/>
      <c r="E178" s="114"/>
      <c r="F178" s="114"/>
      <c r="G178" s="114"/>
      <c r="H178" s="114"/>
      <c r="I178" s="114"/>
      <c r="K178" s="119"/>
      <c r="L178" s="405"/>
    </row>
    <row r="179" spans="2:12" s="69" customFormat="1" hidden="1" x14ac:dyDescent="0.25">
      <c r="B179" s="882" t="s">
        <v>1502</v>
      </c>
      <c r="C179" s="882"/>
      <c r="D179" s="114">
        <f>COUNTA(D13:D81)</f>
        <v>65</v>
      </c>
      <c r="E179" s="114"/>
      <c r="F179" s="114"/>
      <c r="G179" s="114"/>
      <c r="H179" s="114"/>
      <c r="I179" s="114"/>
      <c r="K179" s="119"/>
      <c r="L179" s="405"/>
    </row>
    <row r="180" spans="2:12" s="69" customFormat="1" hidden="1" x14ac:dyDescent="0.25">
      <c r="B180" s="883" t="s">
        <v>1507</v>
      </c>
      <c r="C180" s="883"/>
      <c r="D180" s="69">
        <f>K86</f>
        <v>59</v>
      </c>
      <c r="K180" s="119"/>
      <c r="L180" s="405"/>
    </row>
    <row r="181" spans="2:12" s="69" customFormat="1" hidden="1" x14ac:dyDescent="0.25">
      <c r="K181" s="119"/>
      <c r="L181" s="405"/>
    </row>
    <row r="182" spans="2:12" s="69" customFormat="1" hidden="1" x14ac:dyDescent="0.25">
      <c r="B182" s="880" t="s">
        <v>1506</v>
      </c>
      <c r="C182" s="880"/>
      <c r="D182" s="880"/>
      <c r="E182" s="117" t="s">
        <v>1503</v>
      </c>
      <c r="F182" s="114"/>
      <c r="G182" s="114"/>
      <c r="H182" s="114"/>
      <c r="I182" s="114"/>
      <c r="K182" s="119"/>
      <c r="L182" s="405"/>
    </row>
    <row r="183" spans="2:12" s="69" customFormat="1" hidden="1" x14ac:dyDescent="0.25">
      <c r="B183" s="880" t="s">
        <v>29</v>
      </c>
      <c r="C183" s="880"/>
      <c r="D183" s="114">
        <f>COUNTIF(E13:E81,"Yes")</f>
        <v>6</v>
      </c>
      <c r="E183" s="114">
        <f>D183*3</f>
        <v>18</v>
      </c>
      <c r="F183" s="114"/>
      <c r="G183" s="114"/>
      <c r="H183" s="114"/>
      <c r="I183" s="114"/>
      <c r="K183" s="119"/>
      <c r="L183" s="405"/>
    </row>
    <row r="184" spans="2:12" s="69" customFormat="1" hidden="1" x14ac:dyDescent="0.25">
      <c r="B184" s="880" t="s">
        <v>30</v>
      </c>
      <c r="C184" s="880"/>
      <c r="D184" s="114">
        <f>COUNTIF(E13:E81,"Partial")</f>
        <v>0</v>
      </c>
      <c r="E184" s="114">
        <f>D184*2</f>
        <v>0</v>
      </c>
      <c r="F184" s="114"/>
      <c r="G184" s="114"/>
      <c r="H184" s="114"/>
      <c r="I184" s="114"/>
      <c r="K184" s="119"/>
      <c r="L184" s="405"/>
    </row>
    <row r="185" spans="2:12" s="69" customFormat="1" hidden="1" x14ac:dyDescent="0.25">
      <c r="B185" s="880" t="s">
        <v>31</v>
      </c>
      <c r="C185" s="880"/>
      <c r="D185" s="114">
        <f>COUNTIF(E13:E81,"No")</f>
        <v>0</v>
      </c>
      <c r="E185" s="114">
        <f>D185*1</f>
        <v>0</v>
      </c>
      <c r="F185" s="114"/>
      <c r="G185" s="114"/>
      <c r="H185" s="114"/>
      <c r="I185" s="114"/>
      <c r="K185" s="119"/>
      <c r="L185" s="405"/>
    </row>
    <row r="186" spans="2:12" s="69" customFormat="1" hidden="1" x14ac:dyDescent="0.25">
      <c r="D186" s="351"/>
      <c r="E186" s="69">
        <f>D186*0</f>
        <v>0</v>
      </c>
      <c r="K186" s="119"/>
      <c r="L186" s="405"/>
    </row>
    <row r="187" spans="2:12" s="69" customFormat="1" ht="15.75" hidden="1" thickBot="1" x14ac:dyDescent="0.3">
      <c r="D187" s="350">
        <f>SUM(D183:D186)</f>
        <v>6</v>
      </c>
      <c r="E187" s="121">
        <f>SUM(E183:E186)</f>
        <v>18</v>
      </c>
      <c r="K187" s="119"/>
      <c r="L187" s="405"/>
    </row>
    <row r="188" spans="2:12" ht="15.75" hidden="1" thickTop="1" x14ac:dyDescent="0.25">
      <c r="B188" s="118" t="s">
        <v>4</v>
      </c>
      <c r="D188" s="351">
        <f>COUNTIF(E13:E81,"N/A")</f>
        <v>0</v>
      </c>
      <c r="L188" s="406"/>
    </row>
    <row r="189" spans="2:12" ht="15.75" hidden="1" thickBot="1" x14ac:dyDescent="0.3">
      <c r="B189" s="118"/>
      <c r="D189" s="352">
        <f>SUM(D188)</f>
        <v>0</v>
      </c>
      <c r="L189" s="406"/>
    </row>
    <row r="190" spans="2:12" ht="79.5" hidden="1" customHeight="1" thickTop="1" x14ac:dyDescent="0.25">
      <c r="B190" s="873" t="s">
        <v>1958</v>
      </c>
      <c r="C190" s="873"/>
      <c r="D190" s="256">
        <f>SUMPRODUCT(($F13:$F151=2)*(ISBLANK($G13:$G151)))</f>
        <v>0</v>
      </c>
      <c r="L190" s="406"/>
    </row>
    <row r="191" spans="2:12" x14ac:dyDescent="0.25">
      <c r="L191" s="406"/>
    </row>
    <row r="192" spans="2:12" x14ac:dyDescent="0.25">
      <c r="L192" s="406"/>
    </row>
    <row r="193" spans="12:12" x14ac:dyDescent="0.25">
      <c r="L193" s="406"/>
    </row>
    <row r="194" spans="12:12" x14ac:dyDescent="0.25">
      <c r="L194" s="406"/>
    </row>
    <row r="195" spans="12:12" x14ac:dyDescent="0.25">
      <c r="L195" s="406"/>
    </row>
    <row r="196" spans="12:12" x14ac:dyDescent="0.25">
      <c r="L196" s="406"/>
    </row>
    <row r="197" spans="12:12" x14ac:dyDescent="0.25">
      <c r="L197" s="406"/>
    </row>
    <row r="198" spans="12:12" x14ac:dyDescent="0.25">
      <c r="L198" s="406"/>
    </row>
    <row r="199" spans="12:12" x14ac:dyDescent="0.25">
      <c r="L199" s="406"/>
    </row>
    <row r="200" spans="12:12" x14ac:dyDescent="0.25">
      <c r="L200" s="406"/>
    </row>
    <row r="201" spans="12:12" x14ac:dyDescent="0.25">
      <c r="L201" s="406"/>
    </row>
    <row r="202" spans="12:12" x14ac:dyDescent="0.25">
      <c r="L202" s="406"/>
    </row>
    <row r="203" spans="12:12" x14ac:dyDescent="0.25">
      <c r="L203" s="406"/>
    </row>
    <row r="204" spans="12:12" x14ac:dyDescent="0.25">
      <c r="L204" s="406"/>
    </row>
    <row r="205" spans="12:12" x14ac:dyDescent="0.25">
      <c r="L205" s="406"/>
    </row>
    <row r="206" spans="12:12" x14ac:dyDescent="0.25">
      <c r="L206" s="406"/>
    </row>
    <row r="207" spans="12:12" x14ac:dyDescent="0.25">
      <c r="L207" s="406"/>
    </row>
    <row r="208" spans="12:12" x14ac:dyDescent="0.25">
      <c r="L208" s="406"/>
    </row>
    <row r="209" spans="12:12" x14ac:dyDescent="0.25">
      <c r="L209" s="406"/>
    </row>
    <row r="210" spans="12:12" x14ac:dyDescent="0.25">
      <c r="L210" s="406"/>
    </row>
    <row r="211" spans="12:12" x14ac:dyDescent="0.25">
      <c r="L211" s="406"/>
    </row>
    <row r="212" spans="12:12" x14ac:dyDescent="0.25">
      <c r="L212" s="406"/>
    </row>
    <row r="213" spans="12:12" x14ac:dyDescent="0.25">
      <c r="L213" s="406"/>
    </row>
    <row r="214" spans="12:12" x14ac:dyDescent="0.25">
      <c r="L214" s="406"/>
    </row>
    <row r="215" spans="12:12" x14ac:dyDescent="0.25">
      <c r="L215" s="406"/>
    </row>
    <row r="216" spans="12:12" x14ac:dyDescent="0.25">
      <c r="L216" s="406"/>
    </row>
    <row r="217" spans="12:12" x14ac:dyDescent="0.25">
      <c r="L217" s="406"/>
    </row>
    <row r="218" spans="12:12" x14ac:dyDescent="0.25">
      <c r="L218" s="406"/>
    </row>
    <row r="219" spans="12:12" x14ac:dyDescent="0.25">
      <c r="L219" s="406"/>
    </row>
    <row r="220" spans="12:12" x14ac:dyDescent="0.25">
      <c r="L220" s="406"/>
    </row>
    <row r="221" spans="12:12" x14ac:dyDescent="0.25">
      <c r="L221" s="406"/>
    </row>
    <row r="222" spans="12:12" x14ac:dyDescent="0.25">
      <c r="L222" s="406"/>
    </row>
    <row r="223" spans="12:12" x14ac:dyDescent="0.25">
      <c r="L223" s="406"/>
    </row>
    <row r="224" spans="12:12" x14ac:dyDescent="0.25">
      <c r="L224" s="406"/>
    </row>
    <row r="225" spans="12:12" x14ac:dyDescent="0.25">
      <c r="L225" s="406"/>
    </row>
    <row r="226" spans="12:12" x14ac:dyDescent="0.25">
      <c r="L226" s="406"/>
    </row>
    <row r="227" spans="12:12" x14ac:dyDescent="0.25">
      <c r="L227" s="406"/>
    </row>
    <row r="228" spans="12:12" x14ac:dyDescent="0.25">
      <c r="L228" s="406"/>
    </row>
    <row r="229" spans="12:12" x14ac:dyDescent="0.25">
      <c r="L229" s="406"/>
    </row>
    <row r="230" spans="12:12" x14ac:dyDescent="0.25">
      <c r="L230" s="406"/>
    </row>
    <row r="231" spans="12:12" x14ac:dyDescent="0.25">
      <c r="L231" s="406"/>
    </row>
    <row r="232" spans="12:12" x14ac:dyDescent="0.25">
      <c r="L232" s="406"/>
    </row>
    <row r="233" spans="12:12" x14ac:dyDescent="0.25">
      <c r="L233" s="406"/>
    </row>
    <row r="234" spans="12:12" x14ac:dyDescent="0.25">
      <c r="L234" s="406"/>
    </row>
    <row r="235" spans="12:12" x14ac:dyDescent="0.25">
      <c r="L235" s="406"/>
    </row>
    <row r="236" spans="12:12" x14ac:dyDescent="0.25">
      <c r="L236" s="406"/>
    </row>
    <row r="237" spans="12:12" x14ac:dyDescent="0.25">
      <c r="L237" s="406"/>
    </row>
  </sheetData>
  <sheetProtection password="CCDD" sheet="1" objects="1" scenarios="1" selectLockedCells="1"/>
  <mergeCells count="21">
    <mergeCell ref="M10:O10"/>
    <mergeCell ref="B182:D182"/>
    <mergeCell ref="B183:C183"/>
    <mergeCell ref="B184:C184"/>
    <mergeCell ref="B185:C185"/>
    <mergeCell ref="B190:C190"/>
    <mergeCell ref="B180:C180"/>
    <mergeCell ref="B82:I82"/>
    <mergeCell ref="B84:I84"/>
    <mergeCell ref="B175:C175"/>
    <mergeCell ref="B177:C177"/>
    <mergeCell ref="B179:C179"/>
    <mergeCell ref="B8:C9"/>
    <mergeCell ref="D8:D9"/>
    <mergeCell ref="F8:G9"/>
    <mergeCell ref="H8:H9"/>
    <mergeCell ref="B2:I2"/>
    <mergeCell ref="B3:I3"/>
    <mergeCell ref="D5:D6"/>
    <mergeCell ref="G5:G6"/>
    <mergeCell ref="I5:I6"/>
  </mergeCells>
  <conditionalFormatting sqref="E67:E81 E13:E23 E25:E36 E38:E54 E56:E65">
    <cfRule type="cellIs" dxfId="595" priority="1406" stopIfTrue="1" operator="equal">
      <formula>"Yes"</formula>
    </cfRule>
    <cfRule type="expression" dxfId="594" priority="1407" stopIfTrue="1">
      <formula>NOT(ISERROR(SEARCH("n/a",E13)))</formula>
    </cfRule>
    <cfRule type="expression" dxfId="593" priority="1408" stopIfTrue="1">
      <formula>NOT(ISERROR(SEARCH("partial",E13)))</formula>
    </cfRule>
  </conditionalFormatting>
  <conditionalFormatting sqref="F67:F81 F13:F23 F25:F36 F56:F65 F38:F54">
    <cfRule type="cellIs" dxfId="592" priority="1403" stopIfTrue="1" operator="equal">
      <formula>3</formula>
    </cfRule>
    <cfRule type="cellIs" dxfId="591" priority="1404" stopIfTrue="1" operator="equal">
      <formula>2</formula>
    </cfRule>
    <cfRule type="cellIs" dxfId="590" priority="1405" stopIfTrue="1" operator="equal">
      <formula>1</formula>
    </cfRule>
  </conditionalFormatting>
  <conditionalFormatting sqref="E67:E81 E13:E23 E25:E36 E38:E54 E56:E65">
    <cfRule type="cellIs" dxfId="589" priority="1400" stopIfTrue="1" operator="equal">
      <formula>"Yes"</formula>
    </cfRule>
    <cfRule type="cellIs" dxfId="588" priority="1401" stopIfTrue="1" operator="equal">
      <formula>"PARTIAL"</formula>
    </cfRule>
    <cfRule type="cellIs" dxfId="587" priority="1402" stopIfTrue="1" operator="equal">
      <formula>"NO"</formula>
    </cfRule>
  </conditionalFormatting>
  <conditionalFormatting sqref="E67:E81 E13:E23 E25:E36 E38:E54 E56:E65">
    <cfRule type="containsText" dxfId="586" priority="1396" operator="containsText" text="N/A">
      <formula>NOT(ISERROR(SEARCH("N/A",E13)))</formula>
    </cfRule>
    <cfRule type="containsText" dxfId="585" priority="1397" operator="containsText" text="No">
      <formula>NOT(ISERROR(SEARCH("No",E13)))</formula>
    </cfRule>
    <cfRule type="containsText" dxfId="584" priority="1398" operator="containsText" text="Partial">
      <formula>NOT(ISERROR(SEARCH("Partial",E13)))</formula>
    </cfRule>
    <cfRule type="containsText" dxfId="583" priority="1399" operator="containsText" text="Yes">
      <formula>NOT(ISERROR(SEARCH("Yes",E13)))</formula>
    </cfRule>
  </conditionalFormatting>
  <conditionalFormatting sqref="F67:F81 F13:F23 F25:F36 F56:F65 F38:F54">
    <cfRule type="cellIs" dxfId="582" priority="1379" operator="equal">
      <formula>1</formula>
    </cfRule>
    <cfRule type="cellIs" dxfId="581" priority="1380" operator="equal">
      <formula>1</formula>
    </cfRule>
    <cfRule type="containsText" dxfId="580" priority="1385" operator="containsText" text="N/A">
      <formula>NOT(ISERROR(SEARCH("N/A",F13)))</formula>
    </cfRule>
    <cfRule type="cellIs" dxfId="579" priority="1386" operator="equal">
      <formula>1</formula>
    </cfRule>
    <cfRule type="cellIs" dxfId="578" priority="1387" operator="equal">
      <formula>1</formula>
    </cfRule>
    <cfRule type="cellIs" dxfId="577" priority="1388" operator="equal">
      <formula>2</formula>
    </cfRule>
    <cfRule type="cellIs" dxfId="576" priority="1389" operator="equal">
      <formula>2</formula>
    </cfRule>
    <cfRule type="cellIs" dxfId="575" priority="1390" operator="equal">
      <formula>2</formula>
    </cfRule>
    <cfRule type="cellIs" dxfId="574" priority="1391" operator="equal">
      <formula>3</formula>
    </cfRule>
    <cfRule type="containsBlanks" dxfId="573" priority="1392">
      <formula>LEN(TRIM(F13))=0</formula>
    </cfRule>
    <cfRule type="cellIs" dxfId="572" priority="1393" stopIfTrue="1" operator="equal">
      <formula>3</formula>
    </cfRule>
    <cfRule type="cellIs" dxfId="571" priority="1394" stopIfTrue="1" operator="equal">
      <formula>2</formula>
    </cfRule>
    <cfRule type="cellIs" dxfId="570" priority="1395" stopIfTrue="1" operator="equal">
      <formula>1</formula>
    </cfRule>
  </conditionalFormatting>
  <conditionalFormatting sqref="F67:F81 F13:F23 F25:F36 F56:F65 F38:F54">
    <cfRule type="cellIs" dxfId="569" priority="1384" operator="equal">
      <formula>1</formula>
    </cfRule>
  </conditionalFormatting>
  <conditionalFormatting sqref="E67:E81 E13:E23 E25:E36 E38:E54 E56:E65">
    <cfRule type="containsText" dxfId="568" priority="1381" operator="containsText" text="N/A">
      <formula>NOT(ISERROR(SEARCH("N/A",E13)))</formula>
    </cfRule>
    <cfRule type="containsBlanks" dxfId="567" priority="1382">
      <formula>LEN(TRIM(E13))=0</formula>
    </cfRule>
    <cfRule type="containsText" dxfId="566" priority="1383" operator="containsText" text="&quot; &quot;">
      <formula>NOT(ISERROR(SEARCH(""" """,E13)))</formula>
    </cfRule>
  </conditionalFormatting>
  <conditionalFormatting sqref="E21:F23">
    <cfRule type="expression" priority="1378">
      <formula>(ISBLANK($G21))*($F21=2)</formula>
    </cfRule>
  </conditionalFormatting>
  <conditionalFormatting sqref="G21:G23">
    <cfRule type="expression" dxfId="565" priority="1377">
      <formula>(ISBLANK($G21))*($F21=2)</formula>
    </cfRule>
  </conditionalFormatting>
  <conditionalFormatting sqref="E27:F27 E38:F39 E30:F32 E34:F36 E41:F41 E44:F44 E50:F50 E53:F53">
    <cfRule type="expression" priority="1346">
      <formula>(ISBLANK($G27))*($F27=2)</formula>
    </cfRule>
  </conditionalFormatting>
  <conditionalFormatting sqref="G27 G38:G39 G30:G32 G34:G36 G41 G44 G50 G53">
    <cfRule type="expression" dxfId="564" priority="1345">
      <formula>(ISBLANK($G27))*($F27=2)</formula>
    </cfRule>
  </conditionalFormatting>
  <conditionalFormatting sqref="E13:F19">
    <cfRule type="expression" priority="1282">
      <formula>(ISBLANK($G13))*($F13=2)</formula>
    </cfRule>
  </conditionalFormatting>
  <conditionalFormatting sqref="G13:G19">
    <cfRule type="expression" dxfId="563" priority="1281">
      <formula>(ISBLANK($G13))*($F13=2)</formula>
    </cfRule>
  </conditionalFormatting>
  <conditionalFormatting sqref="E25:F26">
    <cfRule type="expression" priority="1218">
      <formula>(ISBLANK($G25))*($F25=2)</formula>
    </cfRule>
  </conditionalFormatting>
  <conditionalFormatting sqref="G25:G26">
    <cfRule type="expression" dxfId="562" priority="1217">
      <formula>(ISBLANK($G25))*($F25=2)</formula>
    </cfRule>
  </conditionalFormatting>
  <conditionalFormatting sqref="E56:F56 E58:F58 E61:F62">
    <cfRule type="expression" priority="962">
      <formula>(ISBLANK($G56))*($F56=2)</formula>
    </cfRule>
  </conditionalFormatting>
  <conditionalFormatting sqref="G56 G58 G61:G62">
    <cfRule type="expression" dxfId="561" priority="961">
      <formula>(ISBLANK($G56))*($F56=2)</formula>
    </cfRule>
  </conditionalFormatting>
  <conditionalFormatting sqref="E67:F81">
    <cfRule type="expression" priority="930">
      <formula>(ISBLANK($G67))*($F67=2)</formula>
    </cfRule>
  </conditionalFormatting>
  <conditionalFormatting sqref="G67:G81">
    <cfRule type="expression" dxfId="560" priority="929">
      <formula>(ISBLANK($G67))*($F67=2)</formula>
    </cfRule>
  </conditionalFormatting>
  <conditionalFormatting sqref="E20:F20">
    <cfRule type="expression" priority="898">
      <formula>(ISBLANK($G20))*($F20=2)</formula>
    </cfRule>
  </conditionalFormatting>
  <conditionalFormatting sqref="G20">
    <cfRule type="expression" dxfId="559" priority="897">
      <formula>(ISBLANK($G20))*($F20=2)</formula>
    </cfRule>
  </conditionalFormatting>
  <conditionalFormatting sqref="E28:F28">
    <cfRule type="expression" priority="866">
      <formula>(ISBLANK($G28))*($F28=2)</formula>
    </cfRule>
  </conditionalFormatting>
  <conditionalFormatting sqref="G28">
    <cfRule type="expression" dxfId="558" priority="865">
      <formula>(ISBLANK($G28))*($F28=2)</formula>
    </cfRule>
  </conditionalFormatting>
  <conditionalFormatting sqref="E29:F29">
    <cfRule type="expression" priority="834">
      <formula>(ISBLANK($G29))*($F29=2)</formula>
    </cfRule>
  </conditionalFormatting>
  <conditionalFormatting sqref="G29">
    <cfRule type="expression" dxfId="557" priority="833">
      <formula>(ISBLANK($G29))*($F29=2)</formula>
    </cfRule>
  </conditionalFormatting>
  <conditionalFormatting sqref="E33:F33">
    <cfRule type="expression" priority="802">
      <formula>(ISBLANK($G33))*($F33=2)</formula>
    </cfRule>
  </conditionalFormatting>
  <conditionalFormatting sqref="G33">
    <cfRule type="expression" dxfId="556" priority="801">
      <formula>(ISBLANK($G33))*($F33=2)</formula>
    </cfRule>
  </conditionalFormatting>
  <conditionalFormatting sqref="E40:F40">
    <cfRule type="expression" priority="770">
      <formula>(ISBLANK($G40))*($F40=2)</formula>
    </cfRule>
  </conditionalFormatting>
  <conditionalFormatting sqref="G40">
    <cfRule type="expression" dxfId="555" priority="769">
      <formula>(ISBLANK($G40))*($F40=2)</formula>
    </cfRule>
  </conditionalFormatting>
  <conditionalFormatting sqref="E42:F42">
    <cfRule type="expression" priority="738">
      <formula>(ISBLANK($G42))*($F42=2)</formula>
    </cfRule>
  </conditionalFormatting>
  <conditionalFormatting sqref="G42">
    <cfRule type="expression" dxfId="554" priority="737">
      <formula>(ISBLANK($G42))*($F42=2)</formula>
    </cfRule>
  </conditionalFormatting>
  <conditionalFormatting sqref="E43:F43">
    <cfRule type="expression" priority="706">
      <formula>(ISBLANK($G43))*($F43=2)</formula>
    </cfRule>
  </conditionalFormatting>
  <conditionalFormatting sqref="G43">
    <cfRule type="expression" dxfId="553" priority="705">
      <formula>(ISBLANK($G43))*($F43=2)</formula>
    </cfRule>
  </conditionalFormatting>
  <conditionalFormatting sqref="E45:F45">
    <cfRule type="expression" priority="674">
      <formula>(ISBLANK($G45))*($F45=2)</formula>
    </cfRule>
  </conditionalFormatting>
  <conditionalFormatting sqref="G45">
    <cfRule type="expression" dxfId="552" priority="673">
      <formula>(ISBLANK($G45))*($F45=2)</formula>
    </cfRule>
  </conditionalFormatting>
  <conditionalFormatting sqref="E46:F47">
    <cfRule type="expression" priority="642">
      <formula>(ISBLANK($G46))*($F46=2)</formula>
    </cfRule>
  </conditionalFormatting>
  <conditionalFormatting sqref="G46:G47">
    <cfRule type="expression" dxfId="551" priority="641">
      <formula>(ISBLANK($G46))*($F46=2)</formula>
    </cfRule>
  </conditionalFormatting>
  <conditionalFormatting sqref="E48:F48">
    <cfRule type="expression" priority="610">
      <formula>(ISBLANK($G48))*($F48=2)</formula>
    </cfRule>
  </conditionalFormatting>
  <conditionalFormatting sqref="G48">
    <cfRule type="expression" dxfId="550" priority="609">
      <formula>(ISBLANK($G48))*($F48=2)</formula>
    </cfRule>
  </conditionalFormatting>
  <conditionalFormatting sqref="E49:F49">
    <cfRule type="expression" priority="578">
      <formula>(ISBLANK($G49))*($F49=2)</formula>
    </cfRule>
  </conditionalFormatting>
  <conditionalFormatting sqref="G49">
    <cfRule type="expression" dxfId="549" priority="577">
      <formula>(ISBLANK($G49))*($F49=2)</formula>
    </cfRule>
  </conditionalFormatting>
  <conditionalFormatting sqref="E51:F51">
    <cfRule type="expression" priority="546">
      <formula>(ISBLANK($G51))*($F51=2)</formula>
    </cfRule>
  </conditionalFormatting>
  <conditionalFormatting sqref="G51">
    <cfRule type="expression" dxfId="548" priority="545">
      <formula>(ISBLANK($G51))*($F51=2)</formula>
    </cfRule>
  </conditionalFormatting>
  <conditionalFormatting sqref="E52:F52">
    <cfRule type="expression" priority="514">
      <formula>(ISBLANK($G52))*($F52=2)</formula>
    </cfRule>
  </conditionalFormatting>
  <conditionalFormatting sqref="G52">
    <cfRule type="expression" dxfId="547" priority="513">
      <formula>(ISBLANK($G52))*($F52=2)</formula>
    </cfRule>
  </conditionalFormatting>
  <conditionalFormatting sqref="E54:F54">
    <cfRule type="expression" priority="482">
      <formula>(ISBLANK($G54))*($F54=2)</formula>
    </cfRule>
  </conditionalFormatting>
  <conditionalFormatting sqref="G54">
    <cfRule type="expression" dxfId="546" priority="481">
      <formula>(ISBLANK($G54))*($F54=2)</formula>
    </cfRule>
  </conditionalFormatting>
  <conditionalFormatting sqref="E57:F57">
    <cfRule type="expression" priority="450">
      <formula>(ISBLANK($G57))*($F57=2)</formula>
    </cfRule>
  </conditionalFormatting>
  <conditionalFormatting sqref="G57">
    <cfRule type="expression" dxfId="545" priority="449">
      <formula>(ISBLANK($G57))*($F57=2)</formula>
    </cfRule>
  </conditionalFormatting>
  <conditionalFormatting sqref="E59:F59">
    <cfRule type="expression" priority="418">
      <formula>(ISBLANK($G59))*($F59=2)</formula>
    </cfRule>
  </conditionalFormatting>
  <conditionalFormatting sqref="G59">
    <cfRule type="expression" dxfId="544" priority="417">
      <formula>(ISBLANK($G59))*($F59=2)</formula>
    </cfRule>
  </conditionalFormatting>
  <conditionalFormatting sqref="E60:F60">
    <cfRule type="expression" priority="386">
      <formula>(ISBLANK($G60))*($F60=2)</formula>
    </cfRule>
  </conditionalFormatting>
  <conditionalFormatting sqref="G60">
    <cfRule type="expression" dxfId="543" priority="385">
      <formula>(ISBLANK($G60))*($F60=2)</formula>
    </cfRule>
  </conditionalFormatting>
  <conditionalFormatting sqref="E63:F63">
    <cfRule type="expression" priority="354">
      <formula>(ISBLANK($G63))*($F63=2)</formula>
    </cfRule>
  </conditionalFormatting>
  <conditionalFormatting sqref="G63">
    <cfRule type="expression" dxfId="542" priority="353">
      <formula>(ISBLANK($G63))*($F63=2)</formula>
    </cfRule>
  </conditionalFormatting>
  <conditionalFormatting sqref="E64:F64">
    <cfRule type="expression" priority="322">
      <formula>(ISBLANK($G64))*($F64=2)</formula>
    </cfRule>
  </conditionalFormatting>
  <conditionalFormatting sqref="G64">
    <cfRule type="expression" dxfId="541" priority="321">
      <formula>(ISBLANK($G64))*($F64=2)</formula>
    </cfRule>
  </conditionalFormatting>
  <conditionalFormatting sqref="E65:F65">
    <cfRule type="expression" priority="290">
      <formula>(ISBLANK($G65))*($F65=2)</formula>
    </cfRule>
  </conditionalFormatting>
  <conditionalFormatting sqref="G65">
    <cfRule type="expression" dxfId="540" priority="289">
      <formula>(ISBLANK($G65))*($F65=2)</formula>
    </cfRule>
  </conditionalFormatting>
  <dataValidations xWindow="469" yWindow="847" count="2">
    <dataValidation type="list" allowBlank="1" showInputMessage="1" showErrorMessage="1" promptTitle="Select from the list" prompt="Please elaborate if 'PARTIAL'." sqref="E53 E61:E62 E58 E56 E50 E39 E41 E25 E30:E32 E34:E36 E17:E19 E27">
      <formula1>ExNA</formula1>
    </dataValidation>
    <dataValidation type="list" allowBlank="1" showInputMessage="1" showErrorMessage="1" promptTitle="Select from the list" prompt="Please elaborate if 'PARTIAL'." sqref="E13:E16 E63:E65 E59:E60 E57 E54 E51:E52 E40 E33 E28:E29 E67:E81 E26 E20:E23 E38 E42:E49">
      <formula1>Response</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237"/>
  <sheetViews>
    <sheetView tabSelected="1" view="pageBreakPreview" topLeftCell="A3" zoomScale="80" zoomScaleSheetLayoutView="80" workbookViewId="0">
      <pane xSplit="4" ySplit="9" topLeftCell="E12" activePane="bottomRight" state="frozen"/>
      <selection activeCell="A3" sqref="A3"/>
      <selection pane="topRight" activeCell="E3" sqref="E3"/>
      <selection pane="bottomLeft" activeCell="A12" sqref="A12"/>
      <selection pane="bottomRight" activeCell="E156" sqref="E156"/>
    </sheetView>
  </sheetViews>
  <sheetFormatPr defaultRowHeight="15" x14ac:dyDescent="0.25"/>
  <cols>
    <col min="1" max="1" width="3.7109375" style="1" customWidth="1"/>
    <col min="2" max="2" width="5.28515625" style="8" customWidth="1"/>
    <col min="3" max="3" width="15.28515625" style="8" customWidth="1"/>
    <col min="4" max="4" width="35.7109375" style="1" customWidth="1"/>
    <col min="5" max="5" width="11.85546875" style="1" customWidth="1"/>
    <col min="6" max="6" width="10.7109375" style="1" customWidth="1"/>
    <col min="7" max="7" width="25.140625" style="1" customWidth="1"/>
    <col min="8" max="8" width="23.42578125" style="1" customWidth="1"/>
    <col min="9" max="9" width="34.5703125" style="1" customWidth="1"/>
    <col min="10" max="10" width="3.7109375" style="1" customWidth="1"/>
    <col min="11" max="11" width="9.140625" style="19" hidden="1" customWidth="1"/>
    <col min="12" max="12" width="4.85546875" style="1" customWidth="1"/>
    <col min="13" max="13" width="16.7109375" style="1" customWidth="1"/>
    <col min="14" max="14" width="14" style="1" customWidth="1"/>
    <col min="15" max="15" width="29" style="1" customWidth="1"/>
    <col min="16" max="217" width="9.140625" style="1"/>
    <col min="218" max="218" width="6.42578125" style="1" customWidth="1"/>
    <col min="219" max="219" width="38.7109375" style="1" customWidth="1"/>
    <col min="220" max="224" width="0" style="1" hidden="1" customWidth="1"/>
    <col min="225" max="225" width="23" style="1" customWidth="1"/>
    <col min="226" max="226" width="80.7109375" style="1" customWidth="1"/>
    <col min="227" max="234" width="9.140625" style="1"/>
    <col min="235" max="236" width="0" style="1" hidden="1" customWidth="1"/>
    <col min="237" max="473" width="9.140625" style="1"/>
    <col min="474" max="474" width="6.42578125" style="1" customWidth="1"/>
    <col min="475" max="475" width="38.7109375" style="1" customWidth="1"/>
    <col min="476" max="480" width="0" style="1" hidden="1" customWidth="1"/>
    <col min="481" max="481" width="23" style="1" customWidth="1"/>
    <col min="482" max="482" width="80.7109375" style="1" customWidth="1"/>
    <col min="483" max="490" width="9.140625" style="1"/>
    <col min="491" max="492" width="0" style="1" hidden="1" customWidth="1"/>
    <col min="493" max="729" width="9.140625" style="1"/>
    <col min="730" max="730" width="6.42578125" style="1" customWidth="1"/>
    <col min="731" max="731" width="38.7109375" style="1" customWidth="1"/>
    <col min="732" max="736" width="0" style="1" hidden="1" customWidth="1"/>
    <col min="737" max="737" width="23" style="1" customWidth="1"/>
    <col min="738" max="738" width="80.7109375" style="1" customWidth="1"/>
    <col min="739" max="746" width="9.140625" style="1"/>
    <col min="747" max="748" width="0" style="1" hidden="1" customWidth="1"/>
    <col min="749" max="985" width="9.140625" style="1"/>
    <col min="986" max="986" width="6.42578125" style="1" customWidth="1"/>
    <col min="987" max="987" width="38.7109375" style="1" customWidth="1"/>
    <col min="988" max="992" width="0" style="1" hidden="1" customWidth="1"/>
    <col min="993" max="993" width="23" style="1" customWidth="1"/>
    <col min="994" max="994" width="80.7109375" style="1" customWidth="1"/>
    <col min="995" max="1002" width="9.140625" style="1"/>
    <col min="1003" max="1004" width="0" style="1" hidden="1" customWidth="1"/>
    <col min="1005" max="1241" width="9.140625" style="1"/>
    <col min="1242" max="1242" width="6.42578125" style="1" customWidth="1"/>
    <col min="1243" max="1243" width="38.7109375" style="1" customWidth="1"/>
    <col min="1244" max="1248" width="0" style="1" hidden="1" customWidth="1"/>
    <col min="1249" max="1249" width="23" style="1" customWidth="1"/>
    <col min="1250" max="1250" width="80.7109375" style="1" customWidth="1"/>
    <col min="1251" max="1258" width="9.140625" style="1"/>
    <col min="1259" max="1260" width="0" style="1" hidden="1" customWidth="1"/>
    <col min="1261" max="1497" width="9.140625" style="1"/>
    <col min="1498" max="1498" width="6.42578125" style="1" customWidth="1"/>
    <col min="1499" max="1499" width="38.7109375" style="1" customWidth="1"/>
    <col min="1500" max="1504" width="0" style="1" hidden="1" customWidth="1"/>
    <col min="1505" max="1505" width="23" style="1" customWidth="1"/>
    <col min="1506" max="1506" width="80.7109375" style="1" customWidth="1"/>
    <col min="1507" max="1514" width="9.140625" style="1"/>
    <col min="1515" max="1516" width="0" style="1" hidden="1" customWidth="1"/>
    <col min="1517" max="1753" width="9.140625" style="1"/>
    <col min="1754" max="1754" width="6.42578125" style="1" customWidth="1"/>
    <col min="1755" max="1755" width="38.7109375" style="1" customWidth="1"/>
    <col min="1756" max="1760" width="0" style="1" hidden="1" customWidth="1"/>
    <col min="1761" max="1761" width="23" style="1" customWidth="1"/>
    <col min="1762" max="1762" width="80.7109375" style="1" customWidth="1"/>
    <col min="1763" max="1770" width="9.140625" style="1"/>
    <col min="1771" max="1772" width="0" style="1" hidden="1" customWidth="1"/>
    <col min="1773" max="2009" width="9.140625" style="1"/>
    <col min="2010" max="2010" width="6.42578125" style="1" customWidth="1"/>
    <col min="2011" max="2011" width="38.7109375" style="1" customWidth="1"/>
    <col min="2012" max="2016" width="0" style="1" hidden="1" customWidth="1"/>
    <col min="2017" max="2017" width="23" style="1" customWidth="1"/>
    <col min="2018" max="2018" width="80.7109375" style="1" customWidth="1"/>
    <col min="2019" max="2026" width="9.140625" style="1"/>
    <col min="2027" max="2028" width="0" style="1" hidden="1" customWidth="1"/>
    <col min="2029" max="2265" width="9.140625" style="1"/>
    <col min="2266" max="2266" width="6.42578125" style="1" customWidth="1"/>
    <col min="2267" max="2267" width="38.7109375" style="1" customWidth="1"/>
    <col min="2268" max="2272" width="0" style="1" hidden="1" customWidth="1"/>
    <col min="2273" max="2273" width="23" style="1" customWidth="1"/>
    <col min="2274" max="2274" width="80.7109375" style="1" customWidth="1"/>
    <col min="2275" max="2282" width="9.140625" style="1"/>
    <col min="2283" max="2284" width="0" style="1" hidden="1" customWidth="1"/>
    <col min="2285" max="2521" width="9.140625" style="1"/>
    <col min="2522" max="2522" width="6.42578125" style="1" customWidth="1"/>
    <col min="2523" max="2523" width="38.7109375" style="1" customWidth="1"/>
    <col min="2524" max="2528" width="0" style="1" hidden="1" customWidth="1"/>
    <col min="2529" max="2529" width="23" style="1" customWidth="1"/>
    <col min="2530" max="2530" width="80.7109375" style="1" customWidth="1"/>
    <col min="2531" max="2538" width="9.140625" style="1"/>
    <col min="2539" max="2540" width="0" style="1" hidden="1" customWidth="1"/>
    <col min="2541" max="2777" width="9.140625" style="1"/>
    <col min="2778" max="2778" width="6.42578125" style="1" customWidth="1"/>
    <col min="2779" max="2779" width="38.7109375" style="1" customWidth="1"/>
    <col min="2780" max="2784" width="0" style="1" hidden="1" customWidth="1"/>
    <col min="2785" max="2785" width="23" style="1" customWidth="1"/>
    <col min="2786" max="2786" width="80.7109375" style="1" customWidth="1"/>
    <col min="2787" max="2794" width="9.140625" style="1"/>
    <col min="2795" max="2796" width="0" style="1" hidden="1" customWidth="1"/>
    <col min="2797" max="3033" width="9.140625" style="1"/>
    <col min="3034" max="3034" width="6.42578125" style="1" customWidth="1"/>
    <col min="3035" max="3035" width="38.7109375" style="1" customWidth="1"/>
    <col min="3036" max="3040" width="0" style="1" hidden="1" customWidth="1"/>
    <col min="3041" max="3041" width="23" style="1" customWidth="1"/>
    <col min="3042" max="3042" width="80.7109375" style="1" customWidth="1"/>
    <col min="3043" max="3050" width="9.140625" style="1"/>
    <col min="3051" max="3052" width="0" style="1" hidden="1" customWidth="1"/>
    <col min="3053" max="3289" width="9.140625" style="1"/>
    <col min="3290" max="3290" width="6.42578125" style="1" customWidth="1"/>
    <col min="3291" max="3291" width="38.7109375" style="1" customWidth="1"/>
    <col min="3292" max="3296" width="0" style="1" hidden="1" customWidth="1"/>
    <col min="3297" max="3297" width="23" style="1" customWidth="1"/>
    <col min="3298" max="3298" width="80.7109375" style="1" customWidth="1"/>
    <col min="3299" max="3306" width="9.140625" style="1"/>
    <col min="3307" max="3308" width="0" style="1" hidden="1" customWidth="1"/>
    <col min="3309" max="3545" width="9.140625" style="1"/>
    <col min="3546" max="3546" width="6.42578125" style="1" customWidth="1"/>
    <col min="3547" max="3547" width="38.7109375" style="1" customWidth="1"/>
    <col min="3548" max="3552" width="0" style="1" hidden="1" customWidth="1"/>
    <col min="3553" max="3553" width="23" style="1" customWidth="1"/>
    <col min="3554" max="3554" width="80.7109375" style="1" customWidth="1"/>
    <col min="3555" max="3562" width="9.140625" style="1"/>
    <col min="3563" max="3564" width="0" style="1" hidden="1" customWidth="1"/>
    <col min="3565" max="3801" width="9.140625" style="1"/>
    <col min="3802" max="3802" width="6.42578125" style="1" customWidth="1"/>
    <col min="3803" max="3803" width="38.7109375" style="1" customWidth="1"/>
    <col min="3804" max="3808" width="0" style="1" hidden="1" customWidth="1"/>
    <col min="3809" max="3809" width="23" style="1" customWidth="1"/>
    <col min="3810" max="3810" width="80.7109375" style="1" customWidth="1"/>
    <col min="3811" max="3818" width="9.140625" style="1"/>
    <col min="3819" max="3820" width="0" style="1" hidden="1" customWidth="1"/>
    <col min="3821" max="4057" width="9.140625" style="1"/>
    <col min="4058" max="4058" width="6.42578125" style="1" customWidth="1"/>
    <col min="4059" max="4059" width="38.7109375" style="1" customWidth="1"/>
    <col min="4060" max="4064" width="0" style="1" hidden="1" customWidth="1"/>
    <col min="4065" max="4065" width="23" style="1" customWidth="1"/>
    <col min="4066" max="4066" width="80.7109375" style="1" customWidth="1"/>
    <col min="4067" max="4074" width="9.140625" style="1"/>
    <col min="4075" max="4076" width="0" style="1" hidden="1" customWidth="1"/>
    <col min="4077" max="4313" width="9.140625" style="1"/>
    <col min="4314" max="4314" width="6.42578125" style="1" customWidth="1"/>
    <col min="4315" max="4315" width="38.7109375" style="1" customWidth="1"/>
    <col min="4316" max="4320" width="0" style="1" hidden="1" customWidth="1"/>
    <col min="4321" max="4321" width="23" style="1" customWidth="1"/>
    <col min="4322" max="4322" width="80.7109375" style="1" customWidth="1"/>
    <col min="4323" max="4330" width="9.140625" style="1"/>
    <col min="4331" max="4332" width="0" style="1" hidden="1" customWidth="1"/>
    <col min="4333" max="4569" width="9.140625" style="1"/>
    <col min="4570" max="4570" width="6.42578125" style="1" customWidth="1"/>
    <col min="4571" max="4571" width="38.7109375" style="1" customWidth="1"/>
    <col min="4572" max="4576" width="0" style="1" hidden="1" customWidth="1"/>
    <col min="4577" max="4577" width="23" style="1" customWidth="1"/>
    <col min="4578" max="4578" width="80.7109375" style="1" customWidth="1"/>
    <col min="4579" max="4586" width="9.140625" style="1"/>
    <col min="4587" max="4588" width="0" style="1" hidden="1" customWidth="1"/>
    <col min="4589" max="4825" width="9.140625" style="1"/>
    <col min="4826" max="4826" width="6.42578125" style="1" customWidth="1"/>
    <col min="4827" max="4827" width="38.7109375" style="1" customWidth="1"/>
    <col min="4828" max="4832" width="0" style="1" hidden="1" customWidth="1"/>
    <col min="4833" max="4833" width="23" style="1" customWidth="1"/>
    <col min="4834" max="4834" width="80.7109375" style="1" customWidth="1"/>
    <col min="4835" max="4842" width="9.140625" style="1"/>
    <col min="4843" max="4844" width="0" style="1" hidden="1" customWidth="1"/>
    <col min="4845" max="5081" width="9.140625" style="1"/>
    <col min="5082" max="5082" width="6.42578125" style="1" customWidth="1"/>
    <col min="5083" max="5083" width="38.7109375" style="1" customWidth="1"/>
    <col min="5084" max="5088" width="0" style="1" hidden="1" customWidth="1"/>
    <col min="5089" max="5089" width="23" style="1" customWidth="1"/>
    <col min="5090" max="5090" width="80.7109375" style="1" customWidth="1"/>
    <col min="5091" max="5098" width="9.140625" style="1"/>
    <col min="5099" max="5100" width="0" style="1" hidden="1" customWidth="1"/>
    <col min="5101" max="5337" width="9.140625" style="1"/>
    <col min="5338" max="5338" width="6.42578125" style="1" customWidth="1"/>
    <col min="5339" max="5339" width="38.7109375" style="1" customWidth="1"/>
    <col min="5340" max="5344" width="0" style="1" hidden="1" customWidth="1"/>
    <col min="5345" max="5345" width="23" style="1" customWidth="1"/>
    <col min="5346" max="5346" width="80.7109375" style="1" customWidth="1"/>
    <col min="5347" max="5354" width="9.140625" style="1"/>
    <col min="5355" max="5356" width="0" style="1" hidden="1" customWidth="1"/>
    <col min="5357" max="5593" width="9.140625" style="1"/>
    <col min="5594" max="5594" width="6.42578125" style="1" customWidth="1"/>
    <col min="5595" max="5595" width="38.7109375" style="1" customWidth="1"/>
    <col min="5596" max="5600" width="0" style="1" hidden="1" customWidth="1"/>
    <col min="5601" max="5601" width="23" style="1" customWidth="1"/>
    <col min="5602" max="5602" width="80.7109375" style="1" customWidth="1"/>
    <col min="5603" max="5610" width="9.140625" style="1"/>
    <col min="5611" max="5612" width="0" style="1" hidden="1" customWidth="1"/>
    <col min="5613" max="5849" width="9.140625" style="1"/>
    <col min="5850" max="5850" width="6.42578125" style="1" customWidth="1"/>
    <col min="5851" max="5851" width="38.7109375" style="1" customWidth="1"/>
    <col min="5852" max="5856" width="0" style="1" hidden="1" customWidth="1"/>
    <col min="5857" max="5857" width="23" style="1" customWidth="1"/>
    <col min="5858" max="5858" width="80.7109375" style="1" customWidth="1"/>
    <col min="5859" max="5866" width="9.140625" style="1"/>
    <col min="5867" max="5868" width="0" style="1" hidden="1" customWidth="1"/>
    <col min="5869" max="6105" width="9.140625" style="1"/>
    <col min="6106" max="6106" width="6.42578125" style="1" customWidth="1"/>
    <col min="6107" max="6107" width="38.7109375" style="1" customWidth="1"/>
    <col min="6108" max="6112" width="0" style="1" hidden="1" customWidth="1"/>
    <col min="6113" max="6113" width="23" style="1" customWidth="1"/>
    <col min="6114" max="6114" width="80.7109375" style="1" customWidth="1"/>
    <col min="6115" max="6122" width="9.140625" style="1"/>
    <col min="6123" max="6124" width="0" style="1" hidden="1" customWidth="1"/>
    <col min="6125" max="6361" width="9.140625" style="1"/>
    <col min="6362" max="6362" width="6.42578125" style="1" customWidth="1"/>
    <col min="6363" max="6363" width="38.7109375" style="1" customWidth="1"/>
    <col min="6364" max="6368" width="0" style="1" hidden="1" customWidth="1"/>
    <col min="6369" max="6369" width="23" style="1" customWidth="1"/>
    <col min="6370" max="6370" width="80.7109375" style="1" customWidth="1"/>
    <col min="6371" max="6378" width="9.140625" style="1"/>
    <col min="6379" max="6380" width="0" style="1" hidden="1" customWidth="1"/>
    <col min="6381" max="6617" width="9.140625" style="1"/>
    <col min="6618" max="6618" width="6.42578125" style="1" customWidth="1"/>
    <col min="6619" max="6619" width="38.7109375" style="1" customWidth="1"/>
    <col min="6620" max="6624" width="0" style="1" hidden="1" customWidth="1"/>
    <col min="6625" max="6625" width="23" style="1" customWidth="1"/>
    <col min="6626" max="6626" width="80.7109375" style="1" customWidth="1"/>
    <col min="6627" max="6634" width="9.140625" style="1"/>
    <col min="6635" max="6636" width="0" style="1" hidden="1" customWidth="1"/>
    <col min="6637" max="6873" width="9.140625" style="1"/>
    <col min="6874" max="6874" width="6.42578125" style="1" customWidth="1"/>
    <col min="6875" max="6875" width="38.7109375" style="1" customWidth="1"/>
    <col min="6876" max="6880" width="0" style="1" hidden="1" customWidth="1"/>
    <col min="6881" max="6881" width="23" style="1" customWidth="1"/>
    <col min="6882" max="6882" width="80.7109375" style="1" customWidth="1"/>
    <col min="6883" max="6890" width="9.140625" style="1"/>
    <col min="6891" max="6892" width="0" style="1" hidden="1" customWidth="1"/>
    <col min="6893" max="7129" width="9.140625" style="1"/>
    <col min="7130" max="7130" width="6.42578125" style="1" customWidth="1"/>
    <col min="7131" max="7131" width="38.7109375" style="1" customWidth="1"/>
    <col min="7132" max="7136" width="0" style="1" hidden="1" customWidth="1"/>
    <col min="7137" max="7137" width="23" style="1" customWidth="1"/>
    <col min="7138" max="7138" width="80.7109375" style="1" customWidth="1"/>
    <col min="7139" max="7146" width="9.140625" style="1"/>
    <col min="7147" max="7148" width="0" style="1" hidden="1" customWidth="1"/>
    <col min="7149" max="7385" width="9.140625" style="1"/>
    <col min="7386" max="7386" width="6.42578125" style="1" customWidth="1"/>
    <col min="7387" max="7387" width="38.7109375" style="1" customWidth="1"/>
    <col min="7388" max="7392" width="0" style="1" hidden="1" customWidth="1"/>
    <col min="7393" max="7393" width="23" style="1" customWidth="1"/>
    <col min="7394" max="7394" width="80.7109375" style="1" customWidth="1"/>
    <col min="7395" max="7402" width="9.140625" style="1"/>
    <col min="7403" max="7404" width="0" style="1" hidden="1" customWidth="1"/>
    <col min="7405" max="7641" width="9.140625" style="1"/>
    <col min="7642" max="7642" width="6.42578125" style="1" customWidth="1"/>
    <col min="7643" max="7643" width="38.7109375" style="1" customWidth="1"/>
    <col min="7644" max="7648" width="0" style="1" hidden="1" customWidth="1"/>
    <col min="7649" max="7649" width="23" style="1" customWidth="1"/>
    <col min="7650" max="7650" width="80.7109375" style="1" customWidth="1"/>
    <col min="7651" max="7658" width="9.140625" style="1"/>
    <col min="7659" max="7660" width="0" style="1" hidden="1" customWidth="1"/>
    <col min="7661" max="7897" width="9.140625" style="1"/>
    <col min="7898" max="7898" width="6.42578125" style="1" customWidth="1"/>
    <col min="7899" max="7899" width="38.7109375" style="1" customWidth="1"/>
    <col min="7900" max="7904" width="0" style="1" hidden="1" customWidth="1"/>
    <col min="7905" max="7905" width="23" style="1" customWidth="1"/>
    <col min="7906" max="7906" width="80.7109375" style="1" customWidth="1"/>
    <col min="7907" max="7914" width="9.140625" style="1"/>
    <col min="7915" max="7916" width="0" style="1" hidden="1" customWidth="1"/>
    <col min="7917" max="8153" width="9.140625" style="1"/>
    <col min="8154" max="8154" width="6.42578125" style="1" customWidth="1"/>
    <col min="8155" max="8155" width="38.7109375" style="1" customWidth="1"/>
    <col min="8156" max="8160" width="0" style="1" hidden="1" customWidth="1"/>
    <col min="8161" max="8161" width="23" style="1" customWidth="1"/>
    <col min="8162" max="8162" width="80.7109375" style="1" customWidth="1"/>
    <col min="8163" max="8170" width="9.140625" style="1"/>
    <col min="8171" max="8172" width="0" style="1" hidden="1" customWidth="1"/>
    <col min="8173" max="8409" width="9.140625" style="1"/>
    <col min="8410" max="8410" width="6.42578125" style="1" customWidth="1"/>
    <col min="8411" max="8411" width="38.7109375" style="1" customWidth="1"/>
    <col min="8412" max="8416" width="0" style="1" hidden="1" customWidth="1"/>
    <col min="8417" max="8417" width="23" style="1" customWidth="1"/>
    <col min="8418" max="8418" width="80.7109375" style="1" customWidth="1"/>
    <col min="8419" max="8426" width="9.140625" style="1"/>
    <col min="8427" max="8428" width="0" style="1" hidden="1" customWidth="1"/>
    <col min="8429" max="8665" width="9.140625" style="1"/>
    <col min="8666" max="8666" width="6.42578125" style="1" customWidth="1"/>
    <col min="8667" max="8667" width="38.7109375" style="1" customWidth="1"/>
    <col min="8668" max="8672" width="0" style="1" hidden="1" customWidth="1"/>
    <col min="8673" max="8673" width="23" style="1" customWidth="1"/>
    <col min="8674" max="8674" width="80.7109375" style="1" customWidth="1"/>
    <col min="8675" max="8682" width="9.140625" style="1"/>
    <col min="8683" max="8684" width="0" style="1" hidden="1" customWidth="1"/>
    <col min="8685" max="8921" width="9.140625" style="1"/>
    <col min="8922" max="8922" width="6.42578125" style="1" customWidth="1"/>
    <col min="8923" max="8923" width="38.7109375" style="1" customWidth="1"/>
    <col min="8924" max="8928" width="0" style="1" hidden="1" customWidth="1"/>
    <col min="8929" max="8929" width="23" style="1" customWidth="1"/>
    <col min="8930" max="8930" width="80.7109375" style="1" customWidth="1"/>
    <col min="8931" max="8938" width="9.140625" style="1"/>
    <col min="8939" max="8940" width="0" style="1" hidden="1" customWidth="1"/>
    <col min="8941" max="9177" width="9.140625" style="1"/>
    <col min="9178" max="9178" width="6.42578125" style="1" customWidth="1"/>
    <col min="9179" max="9179" width="38.7109375" style="1" customWidth="1"/>
    <col min="9180" max="9184" width="0" style="1" hidden="1" customWidth="1"/>
    <col min="9185" max="9185" width="23" style="1" customWidth="1"/>
    <col min="9186" max="9186" width="80.7109375" style="1" customWidth="1"/>
    <col min="9187" max="9194" width="9.140625" style="1"/>
    <col min="9195" max="9196" width="0" style="1" hidden="1" customWidth="1"/>
    <col min="9197" max="9433" width="9.140625" style="1"/>
    <col min="9434" max="9434" width="6.42578125" style="1" customWidth="1"/>
    <col min="9435" max="9435" width="38.7109375" style="1" customWidth="1"/>
    <col min="9436" max="9440" width="0" style="1" hidden="1" customWidth="1"/>
    <col min="9441" max="9441" width="23" style="1" customWidth="1"/>
    <col min="9442" max="9442" width="80.7109375" style="1" customWidth="1"/>
    <col min="9443" max="9450" width="9.140625" style="1"/>
    <col min="9451" max="9452" width="0" style="1" hidden="1" customWidth="1"/>
    <col min="9453" max="9689" width="9.140625" style="1"/>
    <col min="9690" max="9690" width="6.42578125" style="1" customWidth="1"/>
    <col min="9691" max="9691" width="38.7109375" style="1" customWidth="1"/>
    <col min="9692" max="9696" width="0" style="1" hidden="1" customWidth="1"/>
    <col min="9697" max="9697" width="23" style="1" customWidth="1"/>
    <col min="9698" max="9698" width="80.7109375" style="1" customWidth="1"/>
    <col min="9699" max="9706" width="9.140625" style="1"/>
    <col min="9707" max="9708" width="0" style="1" hidden="1" customWidth="1"/>
    <col min="9709" max="9945" width="9.140625" style="1"/>
    <col min="9946" max="9946" width="6.42578125" style="1" customWidth="1"/>
    <col min="9947" max="9947" width="38.7109375" style="1" customWidth="1"/>
    <col min="9948" max="9952" width="0" style="1" hidden="1" customWidth="1"/>
    <col min="9953" max="9953" width="23" style="1" customWidth="1"/>
    <col min="9954" max="9954" width="80.7109375" style="1" customWidth="1"/>
    <col min="9955" max="9962" width="9.140625" style="1"/>
    <col min="9963" max="9964" width="0" style="1" hidden="1" customWidth="1"/>
    <col min="9965" max="10201" width="9.140625" style="1"/>
    <col min="10202" max="10202" width="6.42578125" style="1" customWidth="1"/>
    <col min="10203" max="10203" width="38.7109375" style="1" customWidth="1"/>
    <col min="10204" max="10208" width="0" style="1" hidden="1" customWidth="1"/>
    <col min="10209" max="10209" width="23" style="1" customWidth="1"/>
    <col min="10210" max="10210" width="80.7109375" style="1" customWidth="1"/>
    <col min="10211" max="10218" width="9.140625" style="1"/>
    <col min="10219" max="10220" width="0" style="1" hidden="1" customWidth="1"/>
    <col min="10221" max="10457" width="9.140625" style="1"/>
    <col min="10458" max="10458" width="6.42578125" style="1" customWidth="1"/>
    <col min="10459" max="10459" width="38.7109375" style="1" customWidth="1"/>
    <col min="10460" max="10464" width="0" style="1" hidden="1" customWidth="1"/>
    <col min="10465" max="10465" width="23" style="1" customWidth="1"/>
    <col min="10466" max="10466" width="80.7109375" style="1" customWidth="1"/>
    <col min="10467" max="10474" width="9.140625" style="1"/>
    <col min="10475" max="10476" width="0" style="1" hidden="1" customWidth="1"/>
    <col min="10477" max="10713" width="9.140625" style="1"/>
    <col min="10714" max="10714" width="6.42578125" style="1" customWidth="1"/>
    <col min="10715" max="10715" width="38.7109375" style="1" customWidth="1"/>
    <col min="10716" max="10720" width="0" style="1" hidden="1" customWidth="1"/>
    <col min="10721" max="10721" width="23" style="1" customWidth="1"/>
    <col min="10722" max="10722" width="80.7109375" style="1" customWidth="1"/>
    <col min="10723" max="10730" width="9.140625" style="1"/>
    <col min="10731" max="10732" width="0" style="1" hidden="1" customWidth="1"/>
    <col min="10733" max="10969" width="9.140625" style="1"/>
    <col min="10970" max="10970" width="6.42578125" style="1" customWidth="1"/>
    <col min="10971" max="10971" width="38.7109375" style="1" customWidth="1"/>
    <col min="10972" max="10976" width="0" style="1" hidden="1" customWidth="1"/>
    <col min="10977" max="10977" width="23" style="1" customWidth="1"/>
    <col min="10978" max="10978" width="80.7109375" style="1" customWidth="1"/>
    <col min="10979" max="10986" width="9.140625" style="1"/>
    <col min="10987" max="10988" width="0" style="1" hidden="1" customWidth="1"/>
    <col min="10989" max="11225" width="9.140625" style="1"/>
    <col min="11226" max="11226" width="6.42578125" style="1" customWidth="1"/>
    <col min="11227" max="11227" width="38.7109375" style="1" customWidth="1"/>
    <col min="11228" max="11232" width="0" style="1" hidden="1" customWidth="1"/>
    <col min="11233" max="11233" width="23" style="1" customWidth="1"/>
    <col min="11234" max="11234" width="80.7109375" style="1" customWidth="1"/>
    <col min="11235" max="11242" width="9.140625" style="1"/>
    <col min="11243" max="11244" width="0" style="1" hidden="1" customWidth="1"/>
    <col min="11245" max="11481" width="9.140625" style="1"/>
    <col min="11482" max="11482" width="6.42578125" style="1" customWidth="1"/>
    <col min="11483" max="11483" width="38.7109375" style="1" customWidth="1"/>
    <col min="11484" max="11488" width="0" style="1" hidden="1" customWidth="1"/>
    <col min="11489" max="11489" width="23" style="1" customWidth="1"/>
    <col min="11490" max="11490" width="80.7109375" style="1" customWidth="1"/>
    <col min="11491" max="11498" width="9.140625" style="1"/>
    <col min="11499" max="11500" width="0" style="1" hidden="1" customWidth="1"/>
    <col min="11501" max="11737" width="9.140625" style="1"/>
    <col min="11738" max="11738" width="6.42578125" style="1" customWidth="1"/>
    <col min="11739" max="11739" width="38.7109375" style="1" customWidth="1"/>
    <col min="11740" max="11744" width="0" style="1" hidden="1" customWidth="1"/>
    <col min="11745" max="11745" width="23" style="1" customWidth="1"/>
    <col min="11746" max="11746" width="80.7109375" style="1" customWidth="1"/>
    <col min="11747" max="11754" width="9.140625" style="1"/>
    <col min="11755" max="11756" width="0" style="1" hidden="1" customWidth="1"/>
    <col min="11757" max="11993" width="9.140625" style="1"/>
    <col min="11994" max="11994" width="6.42578125" style="1" customWidth="1"/>
    <col min="11995" max="11995" width="38.7109375" style="1" customWidth="1"/>
    <col min="11996" max="12000" width="0" style="1" hidden="1" customWidth="1"/>
    <col min="12001" max="12001" width="23" style="1" customWidth="1"/>
    <col min="12002" max="12002" width="80.7109375" style="1" customWidth="1"/>
    <col min="12003" max="12010" width="9.140625" style="1"/>
    <col min="12011" max="12012" width="0" style="1" hidden="1" customWidth="1"/>
    <col min="12013" max="12249" width="9.140625" style="1"/>
    <col min="12250" max="12250" width="6.42578125" style="1" customWidth="1"/>
    <col min="12251" max="12251" width="38.7109375" style="1" customWidth="1"/>
    <col min="12252" max="12256" width="0" style="1" hidden="1" customWidth="1"/>
    <col min="12257" max="12257" width="23" style="1" customWidth="1"/>
    <col min="12258" max="12258" width="80.7109375" style="1" customWidth="1"/>
    <col min="12259" max="12266" width="9.140625" style="1"/>
    <col min="12267" max="12268" width="0" style="1" hidden="1" customWidth="1"/>
    <col min="12269" max="12505" width="9.140625" style="1"/>
    <col min="12506" max="12506" width="6.42578125" style="1" customWidth="1"/>
    <col min="12507" max="12507" width="38.7109375" style="1" customWidth="1"/>
    <col min="12508" max="12512" width="0" style="1" hidden="1" customWidth="1"/>
    <col min="12513" max="12513" width="23" style="1" customWidth="1"/>
    <col min="12514" max="12514" width="80.7109375" style="1" customWidth="1"/>
    <col min="12515" max="12522" width="9.140625" style="1"/>
    <col min="12523" max="12524" width="0" style="1" hidden="1" customWidth="1"/>
    <col min="12525" max="12761" width="9.140625" style="1"/>
    <col min="12762" max="12762" width="6.42578125" style="1" customWidth="1"/>
    <col min="12763" max="12763" width="38.7109375" style="1" customWidth="1"/>
    <col min="12764" max="12768" width="0" style="1" hidden="1" customWidth="1"/>
    <col min="12769" max="12769" width="23" style="1" customWidth="1"/>
    <col min="12770" max="12770" width="80.7109375" style="1" customWidth="1"/>
    <col min="12771" max="12778" width="9.140625" style="1"/>
    <col min="12779" max="12780" width="0" style="1" hidden="1" customWidth="1"/>
    <col min="12781" max="13017" width="9.140625" style="1"/>
    <col min="13018" max="13018" width="6.42578125" style="1" customWidth="1"/>
    <col min="13019" max="13019" width="38.7109375" style="1" customWidth="1"/>
    <col min="13020" max="13024" width="0" style="1" hidden="1" customWidth="1"/>
    <col min="13025" max="13025" width="23" style="1" customWidth="1"/>
    <col min="13026" max="13026" width="80.7109375" style="1" customWidth="1"/>
    <col min="13027" max="13034" width="9.140625" style="1"/>
    <col min="13035" max="13036" width="0" style="1" hidden="1" customWidth="1"/>
    <col min="13037" max="13273" width="9.140625" style="1"/>
    <col min="13274" max="13274" width="6.42578125" style="1" customWidth="1"/>
    <col min="13275" max="13275" width="38.7109375" style="1" customWidth="1"/>
    <col min="13276" max="13280" width="0" style="1" hidden="1" customWidth="1"/>
    <col min="13281" max="13281" width="23" style="1" customWidth="1"/>
    <col min="13282" max="13282" width="80.7109375" style="1" customWidth="1"/>
    <col min="13283" max="13290" width="9.140625" style="1"/>
    <col min="13291" max="13292" width="0" style="1" hidden="1" customWidth="1"/>
    <col min="13293" max="13529" width="9.140625" style="1"/>
    <col min="13530" max="13530" width="6.42578125" style="1" customWidth="1"/>
    <col min="13531" max="13531" width="38.7109375" style="1" customWidth="1"/>
    <col min="13532" max="13536" width="0" style="1" hidden="1" customWidth="1"/>
    <col min="13537" max="13537" width="23" style="1" customWidth="1"/>
    <col min="13538" max="13538" width="80.7109375" style="1" customWidth="1"/>
    <col min="13539" max="13546" width="9.140625" style="1"/>
    <col min="13547" max="13548" width="0" style="1" hidden="1" customWidth="1"/>
    <col min="13549" max="13785" width="9.140625" style="1"/>
    <col min="13786" max="13786" width="6.42578125" style="1" customWidth="1"/>
    <col min="13787" max="13787" width="38.7109375" style="1" customWidth="1"/>
    <col min="13788" max="13792" width="0" style="1" hidden="1" customWidth="1"/>
    <col min="13793" max="13793" width="23" style="1" customWidth="1"/>
    <col min="13794" max="13794" width="80.7109375" style="1" customWidth="1"/>
    <col min="13795" max="13802" width="9.140625" style="1"/>
    <col min="13803" max="13804" width="0" style="1" hidden="1" customWidth="1"/>
    <col min="13805" max="14041" width="9.140625" style="1"/>
    <col min="14042" max="14042" width="6.42578125" style="1" customWidth="1"/>
    <col min="14043" max="14043" width="38.7109375" style="1" customWidth="1"/>
    <col min="14044" max="14048" width="0" style="1" hidden="1" customWidth="1"/>
    <col min="14049" max="14049" width="23" style="1" customWidth="1"/>
    <col min="14050" max="14050" width="80.7109375" style="1" customWidth="1"/>
    <col min="14051" max="14058" width="9.140625" style="1"/>
    <col min="14059" max="14060" width="0" style="1" hidden="1" customWidth="1"/>
    <col min="14061" max="14297" width="9.140625" style="1"/>
    <col min="14298" max="14298" width="6.42578125" style="1" customWidth="1"/>
    <col min="14299" max="14299" width="38.7109375" style="1" customWidth="1"/>
    <col min="14300" max="14304" width="0" style="1" hidden="1" customWidth="1"/>
    <col min="14305" max="14305" width="23" style="1" customWidth="1"/>
    <col min="14306" max="14306" width="80.7109375" style="1" customWidth="1"/>
    <col min="14307" max="14314" width="9.140625" style="1"/>
    <col min="14315" max="14316" width="0" style="1" hidden="1" customWidth="1"/>
    <col min="14317" max="14553" width="9.140625" style="1"/>
    <col min="14554" max="14554" width="6.42578125" style="1" customWidth="1"/>
    <col min="14555" max="14555" width="38.7109375" style="1" customWidth="1"/>
    <col min="14556" max="14560" width="0" style="1" hidden="1" customWidth="1"/>
    <col min="14561" max="14561" width="23" style="1" customWidth="1"/>
    <col min="14562" max="14562" width="80.7109375" style="1" customWidth="1"/>
    <col min="14563" max="14570" width="9.140625" style="1"/>
    <col min="14571" max="14572" width="0" style="1" hidden="1" customWidth="1"/>
    <col min="14573" max="14809" width="9.140625" style="1"/>
    <col min="14810" max="14810" width="6.42578125" style="1" customWidth="1"/>
    <col min="14811" max="14811" width="38.7109375" style="1" customWidth="1"/>
    <col min="14812" max="14816" width="0" style="1" hidden="1" customWidth="1"/>
    <col min="14817" max="14817" width="23" style="1" customWidth="1"/>
    <col min="14818" max="14818" width="80.7109375" style="1" customWidth="1"/>
    <col min="14819" max="14826" width="9.140625" style="1"/>
    <col min="14827" max="14828" width="0" style="1" hidden="1" customWidth="1"/>
    <col min="14829" max="15065" width="9.140625" style="1"/>
    <col min="15066" max="15066" width="6.42578125" style="1" customWidth="1"/>
    <col min="15067" max="15067" width="38.7109375" style="1" customWidth="1"/>
    <col min="15068" max="15072" width="0" style="1" hidden="1" customWidth="1"/>
    <col min="15073" max="15073" width="23" style="1" customWidth="1"/>
    <col min="15074" max="15074" width="80.7109375" style="1" customWidth="1"/>
    <col min="15075" max="15082" width="9.140625" style="1"/>
    <col min="15083" max="15084" width="0" style="1" hidden="1" customWidth="1"/>
    <col min="15085" max="15321" width="9.140625" style="1"/>
    <col min="15322" max="15322" width="6.42578125" style="1" customWidth="1"/>
    <col min="15323" max="15323" width="38.7109375" style="1" customWidth="1"/>
    <col min="15324" max="15328" width="0" style="1" hidden="1" customWidth="1"/>
    <col min="15329" max="15329" width="23" style="1" customWidth="1"/>
    <col min="15330" max="15330" width="80.7109375" style="1" customWidth="1"/>
    <col min="15331" max="15338" width="9.140625" style="1"/>
    <col min="15339" max="15340" width="0" style="1" hidden="1" customWidth="1"/>
    <col min="15341" max="15577" width="9.140625" style="1"/>
    <col min="15578" max="15578" width="6.42578125" style="1" customWidth="1"/>
    <col min="15579" max="15579" width="38.7109375" style="1" customWidth="1"/>
    <col min="15580" max="15584" width="0" style="1" hidden="1" customWidth="1"/>
    <col min="15585" max="15585" width="23" style="1" customWidth="1"/>
    <col min="15586" max="15586" width="80.7109375" style="1" customWidth="1"/>
    <col min="15587" max="15594" width="9.140625" style="1"/>
    <col min="15595" max="15596" width="0" style="1" hidden="1" customWidth="1"/>
    <col min="15597" max="15833" width="9.140625" style="1"/>
    <col min="15834" max="15834" width="6.42578125" style="1" customWidth="1"/>
    <col min="15835" max="15835" width="38.7109375" style="1" customWidth="1"/>
    <col min="15836" max="15840" width="0" style="1" hidden="1" customWidth="1"/>
    <col min="15841" max="15841" width="23" style="1" customWidth="1"/>
    <col min="15842" max="15842" width="80.7109375" style="1" customWidth="1"/>
    <col min="15843" max="15850" width="9.140625" style="1"/>
    <col min="15851" max="15852" width="0" style="1" hidden="1" customWidth="1"/>
    <col min="15853" max="16384" width="9.140625" style="1"/>
  </cols>
  <sheetData>
    <row r="1" spans="1:15" s="69" customFormat="1" ht="15.75" hidden="1" thickBot="1" x14ac:dyDescent="0.3">
      <c r="A1" s="95"/>
      <c r="B1" s="100"/>
      <c r="C1" s="100"/>
      <c r="D1" s="100" t="s">
        <v>3755</v>
      </c>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90"/>
      <c r="B3" s="888" t="s">
        <v>372</v>
      </c>
      <c r="C3" s="889"/>
      <c r="D3" s="889"/>
      <c r="E3" s="889"/>
      <c r="F3" s="889"/>
      <c r="G3" s="889"/>
      <c r="H3" s="889"/>
      <c r="I3" s="890"/>
      <c r="J3" s="93"/>
      <c r="K3" s="119"/>
      <c r="L3" s="392"/>
    </row>
    <row r="4" spans="1:15" s="69" customFormat="1" ht="19.5" thickBot="1" x14ac:dyDescent="0.35">
      <c r="A4" s="90"/>
      <c r="B4" s="91"/>
      <c r="C4" s="91"/>
      <c r="D4" s="91"/>
      <c r="E4" s="92"/>
      <c r="F4" s="91"/>
      <c r="G4" s="91"/>
      <c r="H4" s="91"/>
      <c r="I4" s="91"/>
      <c r="J4" s="93"/>
      <c r="K4" s="119"/>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91"/>
      <c r="C7" s="91"/>
      <c r="D7" s="91"/>
      <c r="E7" s="91"/>
      <c r="F7" s="91"/>
      <c r="G7" s="91"/>
      <c r="H7" s="91"/>
      <c r="I7" s="91"/>
      <c r="J7" s="93"/>
      <c r="K7" s="119"/>
    </row>
    <row r="8" spans="1:15" s="69" customFormat="1" x14ac:dyDescent="0.25">
      <c r="A8" s="90"/>
      <c r="B8" s="874"/>
      <c r="C8" s="875"/>
      <c r="D8" s="878">
        <f>D169</f>
        <v>3</v>
      </c>
      <c r="E8" s="91"/>
      <c r="F8" s="874"/>
      <c r="G8" s="875"/>
      <c r="H8" s="879">
        <f>D172</f>
        <v>137</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31.5"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ht="23.1" customHeight="1" x14ac:dyDescent="0.25">
      <c r="A12" s="152"/>
      <c r="B12" s="457" t="s">
        <v>456</v>
      </c>
      <c r="C12" s="458"/>
      <c r="D12" s="458"/>
      <c r="E12" s="458"/>
      <c r="F12" s="458"/>
      <c r="G12" s="458"/>
      <c r="H12" s="458"/>
      <c r="I12" s="459"/>
      <c r="J12" s="211"/>
    </row>
    <row r="13" spans="1:15" s="9" customFormat="1" ht="255" x14ac:dyDescent="0.25">
      <c r="A13" s="224"/>
      <c r="B13" s="220">
        <v>1</v>
      </c>
      <c r="C13" s="220" t="s">
        <v>2194</v>
      </c>
      <c r="D13" s="83" t="s">
        <v>4784</v>
      </c>
      <c r="E13" s="112" t="s">
        <v>29</v>
      </c>
      <c r="F13" s="763">
        <f>IF(E13="yes",3,IF(E13="Partial",2,IF(E13="No",1,IF(E13="N/A","",IF(E13="","")))))</f>
        <v>3</v>
      </c>
      <c r="G13" s="89"/>
      <c r="H13" s="83" t="s">
        <v>4506</v>
      </c>
      <c r="I13" s="83" t="s">
        <v>4785</v>
      </c>
      <c r="J13" s="225"/>
      <c r="K13" s="119">
        <f t="shared" ref="K13:K59" si="0">IF(E13="",1,0)</f>
        <v>0</v>
      </c>
      <c r="L13" s="419"/>
      <c r="M13" s="597"/>
      <c r="N13" s="597"/>
      <c r="O13" s="597"/>
    </row>
    <row r="14" spans="1:15" s="9" customFormat="1" ht="60" x14ac:dyDescent="0.25">
      <c r="A14" s="224"/>
      <c r="B14" s="220">
        <v>2</v>
      </c>
      <c r="C14" s="220" t="s">
        <v>2302</v>
      </c>
      <c r="D14" s="83" t="s">
        <v>3179</v>
      </c>
      <c r="E14" s="112" t="s">
        <v>29</v>
      </c>
      <c r="F14" s="763">
        <f t="shared" ref="F14:F59" si="1">IF(E14="yes",3,IF(E14="Partial",2,IF(E14="No",1,IF(E14="N/A","",IF(E14="","")))))</f>
        <v>3</v>
      </c>
      <c r="G14" s="89"/>
      <c r="H14" s="83" t="s">
        <v>1117</v>
      </c>
      <c r="I14" s="83" t="s">
        <v>2193</v>
      </c>
      <c r="J14" s="225"/>
      <c r="K14" s="119">
        <f t="shared" si="0"/>
        <v>0</v>
      </c>
      <c r="L14" s="419"/>
      <c r="M14" s="597"/>
      <c r="N14" s="597"/>
      <c r="O14" s="597"/>
    </row>
    <row r="15" spans="1:15" s="9" customFormat="1" ht="240" x14ac:dyDescent="0.25">
      <c r="A15" s="224"/>
      <c r="B15" s="220">
        <v>3</v>
      </c>
      <c r="C15" s="220" t="s">
        <v>2303</v>
      </c>
      <c r="D15" s="83" t="s">
        <v>4507</v>
      </c>
      <c r="E15" s="112" t="s">
        <v>29</v>
      </c>
      <c r="F15" s="763">
        <f t="shared" si="1"/>
        <v>3</v>
      </c>
      <c r="G15" s="89"/>
      <c r="H15" s="83" t="s">
        <v>4508</v>
      </c>
      <c r="I15" s="83" t="s">
        <v>4509</v>
      </c>
      <c r="J15" s="225"/>
      <c r="K15" s="119">
        <f t="shared" si="0"/>
        <v>0</v>
      </c>
      <c r="L15" s="419"/>
      <c r="M15" s="597"/>
      <c r="N15" s="597"/>
      <c r="O15" s="597"/>
    </row>
    <row r="16" spans="1:15" s="9" customFormat="1" ht="75" x14ac:dyDescent="0.25">
      <c r="A16" s="224"/>
      <c r="B16" s="220">
        <v>4</v>
      </c>
      <c r="C16" s="220" t="s">
        <v>3598</v>
      </c>
      <c r="D16" s="83" t="s">
        <v>4786</v>
      </c>
      <c r="E16" s="112"/>
      <c r="F16" s="763" t="str">
        <f t="shared" si="1"/>
        <v/>
      </c>
      <c r="G16" s="89"/>
      <c r="H16" s="83" t="s">
        <v>4787</v>
      </c>
      <c r="I16" s="83" t="s">
        <v>3599</v>
      </c>
      <c r="J16" s="225"/>
      <c r="K16" s="119">
        <f t="shared" si="0"/>
        <v>1</v>
      </c>
      <c r="L16" s="419"/>
      <c r="M16" s="597"/>
      <c r="N16" s="597"/>
      <c r="O16" s="597"/>
    </row>
    <row r="17" spans="1:15" s="9" customFormat="1" ht="120" x14ac:dyDescent="0.25">
      <c r="A17" s="224"/>
      <c r="B17" s="220">
        <v>5</v>
      </c>
      <c r="C17" s="220" t="s">
        <v>3600</v>
      </c>
      <c r="D17" s="83" t="s">
        <v>3180</v>
      </c>
      <c r="E17" s="112"/>
      <c r="F17" s="763" t="str">
        <f t="shared" si="1"/>
        <v/>
      </c>
      <c r="G17" s="89"/>
      <c r="H17" s="83" t="s">
        <v>3042</v>
      </c>
      <c r="I17" s="83" t="s">
        <v>3041</v>
      </c>
      <c r="J17" s="225"/>
      <c r="K17" s="119">
        <f t="shared" si="0"/>
        <v>1</v>
      </c>
      <c r="L17" s="419"/>
      <c r="M17" s="597"/>
      <c r="N17" s="597"/>
      <c r="O17" s="597"/>
    </row>
    <row r="18" spans="1:15" s="9" customFormat="1" ht="60" x14ac:dyDescent="0.25">
      <c r="A18" s="224"/>
      <c r="B18" s="220">
        <v>6</v>
      </c>
      <c r="C18" s="220" t="s">
        <v>2301</v>
      </c>
      <c r="D18" s="83" t="s">
        <v>3040</v>
      </c>
      <c r="E18" s="112"/>
      <c r="F18" s="763" t="str">
        <f t="shared" si="1"/>
        <v/>
      </c>
      <c r="G18" s="89"/>
      <c r="H18" s="83" t="s">
        <v>4510</v>
      </c>
      <c r="I18" s="83" t="s">
        <v>3601</v>
      </c>
      <c r="J18" s="225"/>
      <c r="K18" s="119">
        <f t="shared" si="0"/>
        <v>1</v>
      </c>
      <c r="L18" s="419"/>
      <c r="M18" s="597"/>
      <c r="N18" s="597"/>
      <c r="O18" s="597"/>
    </row>
    <row r="19" spans="1:15" s="9" customFormat="1" ht="105" x14ac:dyDescent="0.25">
      <c r="A19" s="224"/>
      <c r="B19" s="220">
        <v>7</v>
      </c>
      <c r="C19" s="220"/>
      <c r="D19" s="83" t="s">
        <v>1676</v>
      </c>
      <c r="E19" s="112"/>
      <c r="F19" s="763" t="str">
        <f t="shared" si="1"/>
        <v/>
      </c>
      <c r="G19" s="89"/>
      <c r="H19" s="83" t="s">
        <v>4511</v>
      </c>
      <c r="I19" s="83" t="s">
        <v>1675</v>
      </c>
      <c r="J19" s="225"/>
      <c r="K19" s="119">
        <f t="shared" si="0"/>
        <v>1</v>
      </c>
      <c r="L19" s="419"/>
      <c r="M19" s="597"/>
      <c r="N19" s="597"/>
      <c r="O19" s="597"/>
    </row>
    <row r="20" spans="1:15" s="9" customFormat="1" ht="145.5" customHeight="1" x14ac:dyDescent="0.25">
      <c r="A20" s="224"/>
      <c r="B20" s="220">
        <v>8</v>
      </c>
      <c r="C20" s="220"/>
      <c r="D20" s="83" t="s">
        <v>4512</v>
      </c>
      <c r="E20" s="112"/>
      <c r="F20" s="763" t="str">
        <f t="shared" si="1"/>
        <v/>
      </c>
      <c r="G20" s="89"/>
      <c r="H20" s="83" t="s">
        <v>1120</v>
      </c>
      <c r="I20" s="83" t="s">
        <v>2782</v>
      </c>
      <c r="J20" s="225"/>
      <c r="K20" s="119">
        <f t="shared" si="0"/>
        <v>1</v>
      </c>
      <c r="L20" s="419"/>
      <c r="M20" s="597"/>
      <c r="N20" s="597"/>
      <c r="O20" s="597"/>
    </row>
    <row r="21" spans="1:15" s="9" customFormat="1" ht="150" x14ac:dyDescent="0.25">
      <c r="A21" s="224"/>
      <c r="B21" s="220">
        <v>9</v>
      </c>
      <c r="C21" s="220"/>
      <c r="D21" s="83" t="s">
        <v>3181</v>
      </c>
      <c r="E21" s="112"/>
      <c r="F21" s="763" t="str">
        <f t="shared" si="1"/>
        <v/>
      </c>
      <c r="G21" s="89"/>
      <c r="H21" s="83" t="s">
        <v>2236</v>
      </c>
      <c r="I21" s="83" t="s">
        <v>4513</v>
      </c>
      <c r="J21" s="225"/>
      <c r="K21" s="119">
        <f t="shared" si="0"/>
        <v>1</v>
      </c>
      <c r="L21" s="419"/>
      <c r="M21" s="597"/>
      <c r="N21" s="597"/>
      <c r="O21" s="597"/>
    </row>
    <row r="22" spans="1:15" s="9" customFormat="1" ht="105" x14ac:dyDescent="0.25">
      <c r="A22" s="224"/>
      <c r="B22" s="220">
        <v>10</v>
      </c>
      <c r="C22" s="220"/>
      <c r="D22" s="83" t="s">
        <v>3182</v>
      </c>
      <c r="E22" s="112"/>
      <c r="F22" s="763" t="str">
        <f t="shared" si="1"/>
        <v/>
      </c>
      <c r="G22" s="89"/>
      <c r="H22" s="83" t="s">
        <v>4514</v>
      </c>
      <c r="I22" s="83" t="s">
        <v>4515</v>
      </c>
      <c r="J22" s="225"/>
      <c r="K22" s="119">
        <f t="shared" si="0"/>
        <v>1</v>
      </c>
      <c r="L22" s="419"/>
      <c r="M22" s="597"/>
      <c r="N22" s="597"/>
      <c r="O22" s="597"/>
    </row>
    <row r="23" spans="1:15" s="9" customFormat="1" ht="130.5" customHeight="1" x14ac:dyDescent="0.25">
      <c r="A23" s="224"/>
      <c r="B23" s="220">
        <v>11</v>
      </c>
      <c r="C23" s="220"/>
      <c r="D23" s="83" t="s">
        <v>4516</v>
      </c>
      <c r="E23" s="112"/>
      <c r="F23" s="763" t="str">
        <f t="shared" si="1"/>
        <v/>
      </c>
      <c r="G23" s="89"/>
      <c r="H23" s="83" t="s">
        <v>4517</v>
      </c>
      <c r="I23" s="83" t="s">
        <v>78</v>
      </c>
      <c r="J23" s="225"/>
      <c r="K23" s="119">
        <f t="shared" si="0"/>
        <v>1</v>
      </c>
      <c r="L23" s="419"/>
      <c r="M23" s="597"/>
      <c r="N23" s="597"/>
      <c r="O23" s="597"/>
    </row>
    <row r="24" spans="1:15" s="9" customFormat="1" ht="60" x14ac:dyDescent="0.25">
      <c r="A24" s="224"/>
      <c r="B24" s="220">
        <v>12</v>
      </c>
      <c r="C24" s="220"/>
      <c r="D24" s="83" t="s">
        <v>2169</v>
      </c>
      <c r="E24" s="112"/>
      <c r="F24" s="763" t="str">
        <f t="shared" si="1"/>
        <v/>
      </c>
      <c r="G24" s="89"/>
      <c r="H24" s="83" t="s">
        <v>79</v>
      </c>
      <c r="I24" s="83" t="s">
        <v>80</v>
      </c>
      <c r="J24" s="225"/>
      <c r="K24" s="119">
        <f t="shared" si="0"/>
        <v>1</v>
      </c>
      <c r="L24" s="419"/>
      <c r="M24" s="597"/>
      <c r="N24" s="597"/>
      <c r="O24" s="597"/>
    </row>
    <row r="25" spans="1:15" s="9" customFormat="1" ht="180" x14ac:dyDescent="0.25">
      <c r="A25" s="224"/>
      <c r="B25" s="220">
        <v>13</v>
      </c>
      <c r="C25" s="220"/>
      <c r="D25" s="83" t="s">
        <v>4518</v>
      </c>
      <c r="E25" s="112"/>
      <c r="F25" s="763" t="str">
        <f t="shared" si="1"/>
        <v/>
      </c>
      <c r="G25" s="89"/>
      <c r="H25" s="83" t="s">
        <v>4519</v>
      </c>
      <c r="I25" s="146" t="s">
        <v>4230</v>
      </c>
      <c r="J25" s="225"/>
      <c r="K25" s="119">
        <f t="shared" si="0"/>
        <v>1</v>
      </c>
      <c r="L25" s="419"/>
      <c r="M25" s="597"/>
      <c r="N25" s="597"/>
      <c r="O25" s="597"/>
    </row>
    <row r="26" spans="1:15" s="9" customFormat="1" ht="60" x14ac:dyDescent="0.25">
      <c r="A26" s="224"/>
      <c r="B26" s="220">
        <v>14</v>
      </c>
      <c r="C26" s="220"/>
      <c r="D26" s="83" t="s">
        <v>3183</v>
      </c>
      <c r="E26" s="112"/>
      <c r="F26" s="763" t="str">
        <f t="shared" si="1"/>
        <v/>
      </c>
      <c r="G26" s="89"/>
      <c r="H26" s="83" t="s">
        <v>1122</v>
      </c>
      <c r="I26" s="83" t="s">
        <v>1121</v>
      </c>
      <c r="J26" s="225"/>
      <c r="K26" s="119">
        <f t="shared" si="0"/>
        <v>1</v>
      </c>
      <c r="L26" s="419"/>
      <c r="M26" s="597"/>
      <c r="N26" s="597"/>
      <c r="O26" s="597"/>
    </row>
    <row r="27" spans="1:15" s="9" customFormat="1" ht="120" x14ac:dyDescent="0.25">
      <c r="A27" s="224"/>
      <c r="B27" s="220">
        <v>15</v>
      </c>
      <c r="C27" s="220"/>
      <c r="D27" s="83" t="s">
        <v>3184</v>
      </c>
      <c r="E27" s="112"/>
      <c r="F27" s="763" t="str">
        <f t="shared" si="1"/>
        <v/>
      </c>
      <c r="G27" s="89"/>
      <c r="H27" s="83" t="s">
        <v>4520</v>
      </c>
      <c r="I27" s="83" t="s">
        <v>1123</v>
      </c>
      <c r="J27" s="225"/>
      <c r="K27" s="119">
        <f t="shared" si="0"/>
        <v>1</v>
      </c>
      <c r="L27" s="419"/>
      <c r="M27" s="597"/>
      <c r="N27" s="597"/>
      <c r="O27" s="597"/>
    </row>
    <row r="28" spans="1:15" s="9" customFormat="1" ht="90" x14ac:dyDescent="0.25">
      <c r="A28" s="224"/>
      <c r="B28" s="220">
        <v>16</v>
      </c>
      <c r="C28" s="220"/>
      <c r="D28" s="83" t="s">
        <v>67</v>
      </c>
      <c r="E28" s="112"/>
      <c r="F28" s="763" t="str">
        <f t="shared" si="1"/>
        <v/>
      </c>
      <c r="G28" s="89"/>
      <c r="H28" s="83" t="s">
        <v>4521</v>
      </c>
      <c r="I28" s="83" t="s">
        <v>1124</v>
      </c>
      <c r="J28" s="225"/>
      <c r="K28" s="119">
        <f t="shared" si="0"/>
        <v>1</v>
      </c>
      <c r="L28" s="419"/>
      <c r="M28" s="597"/>
      <c r="N28" s="597"/>
      <c r="O28" s="597"/>
    </row>
    <row r="29" spans="1:15" s="9" customFormat="1" ht="60" x14ac:dyDescent="0.25">
      <c r="A29" s="224"/>
      <c r="B29" s="220">
        <v>17</v>
      </c>
      <c r="C29" s="220"/>
      <c r="D29" s="83" t="s">
        <v>4522</v>
      </c>
      <c r="E29" s="112"/>
      <c r="F29" s="763" t="str">
        <f t="shared" si="1"/>
        <v/>
      </c>
      <c r="G29" s="89"/>
      <c r="H29" s="83" t="s">
        <v>3746</v>
      </c>
      <c r="I29" s="359" t="s">
        <v>3804</v>
      </c>
      <c r="J29" s="225"/>
      <c r="K29" s="119">
        <f t="shared" si="0"/>
        <v>1</v>
      </c>
      <c r="L29" s="419"/>
      <c r="M29" s="597"/>
      <c r="N29" s="597"/>
      <c r="O29" s="597"/>
    </row>
    <row r="30" spans="1:15" s="9" customFormat="1" ht="60" x14ac:dyDescent="0.25">
      <c r="A30" s="224"/>
      <c r="B30" s="220">
        <v>18</v>
      </c>
      <c r="C30" s="220"/>
      <c r="D30" s="83" t="s">
        <v>3738</v>
      </c>
      <c r="E30" s="112"/>
      <c r="F30" s="763" t="str">
        <f t="shared" si="1"/>
        <v/>
      </c>
      <c r="G30" s="89"/>
      <c r="H30" s="83" t="s">
        <v>4524</v>
      </c>
      <c r="I30" s="359" t="s">
        <v>3747</v>
      </c>
      <c r="J30" s="225"/>
      <c r="K30" s="119">
        <f t="shared" si="0"/>
        <v>1</v>
      </c>
      <c r="L30" s="419"/>
      <c r="M30" s="597"/>
      <c r="N30" s="597"/>
      <c r="O30" s="597"/>
    </row>
    <row r="31" spans="1:15" s="9" customFormat="1" ht="45" x14ac:dyDescent="0.25">
      <c r="A31" s="224"/>
      <c r="B31" s="220">
        <v>19</v>
      </c>
      <c r="C31" s="220"/>
      <c r="D31" s="83" t="s">
        <v>4523</v>
      </c>
      <c r="E31" s="112"/>
      <c r="F31" s="763" t="str">
        <f t="shared" si="1"/>
        <v/>
      </c>
      <c r="G31" s="89"/>
      <c r="H31" s="83" t="s">
        <v>3748</v>
      </c>
      <c r="I31" s="83" t="s">
        <v>4525</v>
      </c>
      <c r="J31" s="225"/>
      <c r="K31" s="119">
        <f t="shared" si="0"/>
        <v>1</v>
      </c>
      <c r="L31" s="419"/>
      <c r="M31" s="597"/>
      <c r="N31" s="597"/>
      <c r="O31" s="597"/>
    </row>
    <row r="32" spans="1:15" s="9" customFormat="1" ht="75" x14ac:dyDescent="0.25">
      <c r="A32" s="224"/>
      <c r="B32" s="220">
        <v>20</v>
      </c>
      <c r="C32" s="220"/>
      <c r="D32" s="83" t="s">
        <v>3786</v>
      </c>
      <c r="E32" s="112"/>
      <c r="F32" s="763" t="str">
        <f t="shared" si="1"/>
        <v/>
      </c>
      <c r="G32" s="89"/>
      <c r="H32" s="83" t="s">
        <v>3739</v>
      </c>
      <c r="I32" s="359" t="s">
        <v>3749</v>
      </c>
      <c r="J32" s="225"/>
      <c r="K32" s="119">
        <f t="shared" si="0"/>
        <v>1</v>
      </c>
      <c r="L32" s="419"/>
      <c r="M32" s="597"/>
      <c r="N32" s="597"/>
      <c r="O32" s="597"/>
    </row>
    <row r="33" spans="1:15" s="9" customFormat="1" ht="90" x14ac:dyDescent="0.25">
      <c r="A33" s="224"/>
      <c r="B33" s="220">
        <v>21</v>
      </c>
      <c r="C33" s="220"/>
      <c r="D33" s="83" t="s">
        <v>3805</v>
      </c>
      <c r="E33" s="112"/>
      <c r="F33" s="763" t="str">
        <f t="shared" si="1"/>
        <v/>
      </c>
      <c r="G33" s="89"/>
      <c r="H33" s="83" t="s">
        <v>4526</v>
      </c>
      <c r="I33" s="359" t="s">
        <v>3750</v>
      </c>
      <c r="J33" s="225"/>
      <c r="K33" s="119">
        <f t="shared" si="0"/>
        <v>1</v>
      </c>
      <c r="L33" s="419"/>
      <c r="M33" s="597"/>
      <c r="N33" s="597"/>
      <c r="O33" s="597"/>
    </row>
    <row r="34" spans="1:15" s="9" customFormat="1" ht="193.5" customHeight="1" x14ac:dyDescent="0.25">
      <c r="A34" s="224"/>
      <c r="B34" s="220">
        <v>22</v>
      </c>
      <c r="C34" s="296" t="s">
        <v>2291</v>
      </c>
      <c r="D34" s="83" t="s">
        <v>3787</v>
      </c>
      <c r="E34" s="112"/>
      <c r="F34" s="763" t="str">
        <f>IF(E34="yes",3,IF(E34="Partial",2,IF(E34="No",1,IF(E34="N/A","",IF(E34="","")))))</f>
        <v/>
      </c>
      <c r="G34" s="89"/>
      <c r="H34" s="83" t="s">
        <v>4527</v>
      </c>
      <c r="I34" s="83" t="s">
        <v>3061</v>
      </c>
      <c r="J34" s="225"/>
      <c r="K34" s="119">
        <f t="shared" si="0"/>
        <v>1</v>
      </c>
      <c r="L34" s="419"/>
      <c r="M34" s="597"/>
      <c r="N34" s="597"/>
      <c r="O34" s="597"/>
    </row>
    <row r="35" spans="1:15" s="9" customFormat="1" ht="135" x14ac:dyDescent="0.25">
      <c r="A35" s="224"/>
      <c r="B35" s="220">
        <v>23</v>
      </c>
      <c r="C35" s="220"/>
      <c r="D35" s="83" t="s">
        <v>3788</v>
      </c>
      <c r="E35" s="112"/>
      <c r="F35" s="763" t="str">
        <f>IF(E35="yes",3,IF(E35="Partial",2,IF(E35="No",1,IF(E35="N/A","",IF(E35="","")))))</f>
        <v/>
      </c>
      <c r="G35" s="89"/>
      <c r="H35" s="83" t="s">
        <v>3792</v>
      </c>
      <c r="I35" s="83" t="s">
        <v>3751</v>
      </c>
      <c r="J35" s="225"/>
      <c r="K35" s="119">
        <f t="shared" si="0"/>
        <v>1</v>
      </c>
      <c r="L35" s="419"/>
      <c r="M35" s="597"/>
      <c r="N35" s="597"/>
      <c r="O35" s="597"/>
    </row>
    <row r="36" spans="1:15" s="9" customFormat="1" ht="210" x14ac:dyDescent="0.25">
      <c r="A36" s="224"/>
      <c r="B36" s="220">
        <v>24</v>
      </c>
      <c r="C36" s="220" t="s">
        <v>2248</v>
      </c>
      <c r="D36" s="83" t="s">
        <v>3789</v>
      </c>
      <c r="E36" s="112"/>
      <c r="F36" s="763" t="str">
        <f t="shared" si="1"/>
        <v/>
      </c>
      <c r="G36" s="89"/>
      <c r="H36" s="83" t="s">
        <v>2245</v>
      </c>
      <c r="I36" s="83" t="s">
        <v>2293</v>
      </c>
      <c r="J36" s="225"/>
      <c r="K36" s="119">
        <f t="shared" si="0"/>
        <v>1</v>
      </c>
      <c r="L36" s="419"/>
      <c r="M36" s="597"/>
      <c r="N36" s="597"/>
      <c r="O36" s="597"/>
    </row>
    <row r="37" spans="1:15" s="9" customFormat="1" ht="105" customHeight="1" x14ac:dyDescent="0.25">
      <c r="A37" s="224"/>
      <c r="B37" s="220">
        <v>25</v>
      </c>
      <c r="C37" s="220"/>
      <c r="D37" s="83" t="s">
        <v>3054</v>
      </c>
      <c r="E37" s="112"/>
      <c r="F37" s="763" t="str">
        <f t="shared" si="1"/>
        <v/>
      </c>
      <c r="G37" s="89"/>
      <c r="H37" s="83" t="s">
        <v>3055</v>
      </c>
      <c r="I37" s="83" t="s">
        <v>3806</v>
      </c>
      <c r="J37" s="225"/>
      <c r="K37" s="119">
        <f t="shared" si="0"/>
        <v>1</v>
      </c>
      <c r="L37" s="419"/>
      <c r="M37" s="597"/>
      <c r="N37" s="597"/>
      <c r="O37" s="597"/>
    </row>
    <row r="38" spans="1:15" s="9" customFormat="1" ht="60" x14ac:dyDescent="0.25">
      <c r="A38" s="224"/>
      <c r="B38" s="220">
        <v>26</v>
      </c>
      <c r="C38" s="220"/>
      <c r="D38" s="83" t="s">
        <v>3785</v>
      </c>
      <c r="E38" s="112"/>
      <c r="F38" s="763" t="str">
        <f>IF(E38="yes",3,IF(E38="Partial",2,IF(E38="No",1,IF(E38="N/A","",IF(E38="","")))))</f>
        <v/>
      </c>
      <c r="G38" s="89"/>
      <c r="H38" s="83" t="s">
        <v>3807</v>
      </c>
      <c r="I38" s="83" t="s">
        <v>3790</v>
      </c>
      <c r="J38" s="225"/>
      <c r="K38" s="119">
        <f t="shared" si="0"/>
        <v>1</v>
      </c>
      <c r="L38" s="419"/>
      <c r="M38" s="597"/>
      <c r="N38" s="597"/>
      <c r="O38" s="597"/>
    </row>
    <row r="39" spans="1:15" s="9" customFormat="1" ht="137.25" customHeight="1" x14ac:dyDescent="0.25">
      <c r="A39" s="224"/>
      <c r="B39" s="220">
        <v>27</v>
      </c>
      <c r="C39" s="220"/>
      <c r="D39" s="83" t="s">
        <v>3056</v>
      </c>
      <c r="E39" s="112"/>
      <c r="F39" s="763" t="str">
        <f t="shared" si="1"/>
        <v/>
      </c>
      <c r="G39" s="89"/>
      <c r="H39" s="83" t="s">
        <v>3055</v>
      </c>
      <c r="I39" s="83" t="s">
        <v>3791</v>
      </c>
      <c r="J39" s="225"/>
      <c r="K39" s="119">
        <f t="shared" si="0"/>
        <v>1</v>
      </c>
      <c r="L39" s="419"/>
      <c r="M39" s="597"/>
      <c r="N39" s="597"/>
      <c r="O39" s="597"/>
    </row>
    <row r="40" spans="1:15" s="9" customFormat="1" ht="241.5" customHeight="1" x14ac:dyDescent="0.25">
      <c r="A40" s="224"/>
      <c r="B40" s="220">
        <v>28</v>
      </c>
      <c r="C40" s="220"/>
      <c r="D40" s="83" t="s">
        <v>4528</v>
      </c>
      <c r="E40" s="112"/>
      <c r="F40" s="763" t="str">
        <f t="shared" si="1"/>
        <v/>
      </c>
      <c r="G40" s="89"/>
      <c r="H40" s="83" t="s">
        <v>4788</v>
      </c>
      <c r="I40" s="83" t="s">
        <v>4642</v>
      </c>
      <c r="J40" s="225"/>
      <c r="K40" s="119">
        <f t="shared" si="0"/>
        <v>1</v>
      </c>
      <c r="L40" s="419"/>
      <c r="M40" s="597"/>
      <c r="N40" s="597"/>
      <c r="O40" s="597"/>
    </row>
    <row r="41" spans="1:15" s="9" customFormat="1" ht="90" x14ac:dyDescent="0.25">
      <c r="A41" s="224"/>
      <c r="B41" s="220">
        <v>29</v>
      </c>
      <c r="C41" s="220"/>
      <c r="D41" s="83" t="s">
        <v>3793</v>
      </c>
      <c r="E41" s="112"/>
      <c r="F41" s="763" t="str">
        <f>IF(E41="yes",3,IF(E41="Partial",2,IF(E41="No",1,IF(E41="N/A","",IF(E41="","")))))</f>
        <v/>
      </c>
      <c r="G41" s="89"/>
      <c r="H41" s="83" t="s">
        <v>3795</v>
      </c>
      <c r="I41" s="83" t="s">
        <v>3794</v>
      </c>
      <c r="J41" s="225"/>
      <c r="K41" s="119">
        <f t="shared" si="0"/>
        <v>1</v>
      </c>
      <c r="L41" s="419"/>
      <c r="M41" s="597"/>
      <c r="N41" s="597"/>
      <c r="O41" s="597"/>
    </row>
    <row r="42" spans="1:15" s="9" customFormat="1" ht="130.5" customHeight="1" x14ac:dyDescent="0.25">
      <c r="A42" s="224"/>
      <c r="B42" s="220">
        <v>30</v>
      </c>
      <c r="C42" s="220"/>
      <c r="D42" s="83" t="s">
        <v>2240</v>
      </c>
      <c r="E42" s="112"/>
      <c r="F42" s="763" t="str">
        <f t="shared" si="1"/>
        <v/>
      </c>
      <c r="G42" s="89"/>
      <c r="H42" s="83" t="s">
        <v>2855</v>
      </c>
      <c r="I42" s="83" t="s">
        <v>2241</v>
      </c>
      <c r="J42" s="225"/>
      <c r="K42" s="119">
        <f t="shared" si="0"/>
        <v>1</v>
      </c>
      <c r="L42" s="419"/>
      <c r="M42" s="597"/>
      <c r="N42" s="597"/>
      <c r="O42" s="597"/>
    </row>
    <row r="43" spans="1:15" s="9" customFormat="1" ht="114.75" customHeight="1" x14ac:dyDescent="0.25">
      <c r="A43" s="224"/>
      <c r="B43" s="220">
        <v>31</v>
      </c>
      <c r="C43" s="220"/>
      <c r="D43" s="83" t="s">
        <v>4529</v>
      </c>
      <c r="E43" s="112"/>
      <c r="F43" s="763" t="str">
        <f t="shared" si="1"/>
        <v/>
      </c>
      <c r="G43" s="89"/>
      <c r="H43" s="83" t="s">
        <v>4530</v>
      </c>
      <c r="I43" s="83" t="s">
        <v>4531</v>
      </c>
      <c r="J43" s="225"/>
      <c r="K43" s="119">
        <f t="shared" si="0"/>
        <v>1</v>
      </c>
      <c r="L43" s="419"/>
      <c r="M43" s="597"/>
      <c r="N43" s="597"/>
      <c r="O43" s="597"/>
    </row>
    <row r="44" spans="1:15" s="9" customFormat="1" ht="177" customHeight="1" x14ac:dyDescent="0.25">
      <c r="A44" s="224"/>
      <c r="B44" s="220">
        <v>32</v>
      </c>
      <c r="C44" s="220"/>
      <c r="D44" s="83" t="s">
        <v>4532</v>
      </c>
      <c r="E44" s="112"/>
      <c r="F44" s="763" t="str">
        <f t="shared" si="1"/>
        <v/>
      </c>
      <c r="G44" s="89"/>
      <c r="H44" s="83" t="s">
        <v>2239</v>
      </c>
      <c r="I44" s="83" t="s">
        <v>4533</v>
      </c>
      <c r="J44" s="225"/>
      <c r="K44" s="119">
        <f t="shared" si="0"/>
        <v>1</v>
      </c>
      <c r="L44" s="419"/>
      <c r="M44" s="597"/>
      <c r="N44" s="597"/>
      <c r="O44" s="597"/>
    </row>
    <row r="45" spans="1:15" s="9" customFormat="1" ht="130.5" customHeight="1" x14ac:dyDescent="0.25">
      <c r="A45" s="224"/>
      <c r="B45" s="220">
        <v>33</v>
      </c>
      <c r="C45" s="220"/>
      <c r="D45" s="83" t="s">
        <v>3185</v>
      </c>
      <c r="E45" s="112"/>
      <c r="F45" s="763" t="str">
        <f t="shared" si="1"/>
        <v/>
      </c>
      <c r="G45" s="89"/>
      <c r="H45" s="83" t="s">
        <v>2237</v>
      </c>
      <c r="I45" s="83" t="s">
        <v>2238</v>
      </c>
      <c r="J45" s="225"/>
      <c r="K45" s="119">
        <f t="shared" si="0"/>
        <v>1</v>
      </c>
      <c r="L45" s="419"/>
      <c r="M45" s="597"/>
      <c r="N45" s="597"/>
      <c r="O45" s="597"/>
    </row>
    <row r="46" spans="1:15" s="9" customFormat="1" ht="130.5" customHeight="1" x14ac:dyDescent="0.25">
      <c r="A46" s="224"/>
      <c r="B46" s="220">
        <v>34</v>
      </c>
      <c r="C46" s="220"/>
      <c r="D46" s="83" t="s">
        <v>2242</v>
      </c>
      <c r="E46" s="112"/>
      <c r="F46" s="763" t="str">
        <f t="shared" si="1"/>
        <v/>
      </c>
      <c r="G46" s="89"/>
      <c r="H46" s="83" t="s">
        <v>2243</v>
      </c>
      <c r="I46" s="83" t="s">
        <v>2244</v>
      </c>
      <c r="J46" s="225"/>
      <c r="K46" s="119">
        <f t="shared" si="0"/>
        <v>1</v>
      </c>
      <c r="L46" s="419"/>
      <c r="M46" s="597"/>
      <c r="N46" s="597"/>
      <c r="O46" s="597"/>
    </row>
    <row r="47" spans="1:15" s="9" customFormat="1" ht="130.5" customHeight="1" x14ac:dyDescent="0.25">
      <c r="A47" s="224"/>
      <c r="B47" s="220">
        <v>35</v>
      </c>
      <c r="C47" s="220"/>
      <c r="D47" s="83" t="s">
        <v>2314</v>
      </c>
      <c r="E47" s="112"/>
      <c r="F47" s="763" t="str">
        <f t="shared" si="1"/>
        <v/>
      </c>
      <c r="G47" s="89"/>
      <c r="H47" s="83" t="s">
        <v>4534</v>
      </c>
      <c r="I47" s="83" t="s">
        <v>4535</v>
      </c>
      <c r="J47" s="225"/>
      <c r="K47" s="119">
        <f t="shared" si="0"/>
        <v>1</v>
      </c>
      <c r="L47" s="419"/>
      <c r="M47" s="597"/>
      <c r="N47" s="597"/>
      <c r="O47" s="597"/>
    </row>
    <row r="48" spans="1:15" s="9" customFormat="1" ht="60" x14ac:dyDescent="0.25">
      <c r="A48" s="224"/>
      <c r="B48" s="220">
        <v>36</v>
      </c>
      <c r="C48" s="220"/>
      <c r="D48" s="83" t="s">
        <v>4536</v>
      </c>
      <c r="E48" s="112"/>
      <c r="F48" s="763" t="str">
        <f t="shared" si="1"/>
        <v/>
      </c>
      <c r="G48" s="89"/>
      <c r="H48" s="83" t="s">
        <v>4537</v>
      </c>
      <c r="I48" s="83" t="s">
        <v>4538</v>
      </c>
      <c r="J48" s="225"/>
      <c r="K48" s="119">
        <f t="shared" si="0"/>
        <v>1</v>
      </c>
      <c r="L48" s="419"/>
      <c r="M48" s="597"/>
      <c r="N48" s="597"/>
      <c r="O48" s="597"/>
    </row>
    <row r="49" spans="1:15" s="9" customFormat="1" ht="90" x14ac:dyDescent="0.25">
      <c r="A49" s="224"/>
      <c r="B49" s="220">
        <v>37</v>
      </c>
      <c r="C49" s="220"/>
      <c r="D49" s="83" t="s">
        <v>68</v>
      </c>
      <c r="E49" s="112"/>
      <c r="F49" s="763" t="str">
        <f t="shared" si="1"/>
        <v/>
      </c>
      <c r="G49" s="89"/>
      <c r="H49" s="83" t="s">
        <v>1677</v>
      </c>
      <c r="I49" s="83" t="s">
        <v>82</v>
      </c>
      <c r="J49" s="225"/>
      <c r="K49" s="119">
        <f t="shared" si="0"/>
        <v>1</v>
      </c>
      <c r="L49" s="419"/>
      <c r="M49" s="597"/>
      <c r="N49" s="597"/>
      <c r="O49" s="597"/>
    </row>
    <row r="50" spans="1:15" s="9" customFormat="1" ht="90" x14ac:dyDescent="0.25">
      <c r="A50" s="224"/>
      <c r="B50" s="220">
        <v>38</v>
      </c>
      <c r="C50" s="220"/>
      <c r="D50" s="83" t="s">
        <v>69</v>
      </c>
      <c r="E50" s="112"/>
      <c r="F50" s="763" t="str">
        <f t="shared" si="1"/>
        <v/>
      </c>
      <c r="G50" s="89"/>
      <c r="H50" s="83" t="s">
        <v>81</v>
      </c>
      <c r="I50" s="83" t="s">
        <v>2856</v>
      </c>
      <c r="J50" s="225"/>
      <c r="K50" s="119">
        <f t="shared" si="0"/>
        <v>1</v>
      </c>
      <c r="L50" s="419"/>
      <c r="M50" s="597"/>
      <c r="N50" s="597"/>
      <c r="O50" s="597"/>
    </row>
    <row r="51" spans="1:15" s="9" customFormat="1" ht="90" x14ac:dyDescent="0.25">
      <c r="A51" s="224"/>
      <c r="B51" s="220">
        <v>39</v>
      </c>
      <c r="C51" s="220"/>
      <c r="D51" s="83" t="s">
        <v>4539</v>
      </c>
      <c r="E51" s="112"/>
      <c r="F51" s="763" t="str">
        <f t="shared" si="1"/>
        <v/>
      </c>
      <c r="G51" s="89"/>
      <c r="H51" s="83" t="s">
        <v>4540</v>
      </c>
      <c r="I51" s="83" t="s">
        <v>110</v>
      </c>
      <c r="J51" s="225"/>
      <c r="K51" s="119">
        <f t="shared" si="0"/>
        <v>1</v>
      </c>
      <c r="L51" s="419"/>
      <c r="M51" s="597"/>
      <c r="N51" s="597"/>
      <c r="O51" s="597"/>
    </row>
    <row r="52" spans="1:15" s="9" customFormat="1" ht="60" x14ac:dyDescent="0.25">
      <c r="A52" s="224"/>
      <c r="B52" s="220">
        <v>40</v>
      </c>
      <c r="C52" s="220"/>
      <c r="D52" s="83" t="s">
        <v>4541</v>
      </c>
      <c r="E52" s="112"/>
      <c r="F52" s="763" t="str">
        <f t="shared" si="1"/>
        <v/>
      </c>
      <c r="G52" s="89"/>
      <c r="H52" s="83" t="s">
        <v>4789</v>
      </c>
      <c r="I52" s="83" t="s">
        <v>1678</v>
      </c>
      <c r="J52" s="225"/>
      <c r="K52" s="119">
        <f t="shared" si="0"/>
        <v>1</v>
      </c>
      <c r="L52" s="419"/>
      <c r="M52" s="597"/>
      <c r="N52" s="597"/>
      <c r="O52" s="597"/>
    </row>
    <row r="53" spans="1:15" s="9" customFormat="1" ht="105" x14ac:dyDescent="0.25">
      <c r="A53" s="224"/>
      <c r="B53" s="220">
        <v>41</v>
      </c>
      <c r="C53" s="220" t="s">
        <v>2289</v>
      </c>
      <c r="D53" s="83" t="s">
        <v>3057</v>
      </c>
      <c r="E53" s="112"/>
      <c r="F53" s="763" t="str">
        <f t="shared" si="1"/>
        <v/>
      </c>
      <c r="G53" s="89"/>
      <c r="H53" s="83" t="s">
        <v>3059</v>
      </c>
      <c r="I53" s="83" t="s">
        <v>3058</v>
      </c>
      <c r="J53" s="225"/>
      <c r="K53" s="119">
        <f t="shared" si="0"/>
        <v>1</v>
      </c>
      <c r="L53" s="419"/>
      <c r="M53" s="597"/>
      <c r="N53" s="597"/>
      <c r="O53" s="597"/>
    </row>
    <row r="54" spans="1:15" s="9" customFormat="1" ht="255" x14ac:dyDescent="0.25">
      <c r="A54" s="224"/>
      <c r="B54" s="220">
        <v>42</v>
      </c>
      <c r="C54" s="220" t="s">
        <v>2288</v>
      </c>
      <c r="D54" s="83" t="s">
        <v>4542</v>
      </c>
      <c r="E54" s="112"/>
      <c r="F54" s="763" t="str">
        <f t="shared" si="1"/>
        <v/>
      </c>
      <c r="G54" s="89"/>
      <c r="H54" s="83" t="s">
        <v>1125</v>
      </c>
      <c r="I54" s="83" t="s">
        <v>4543</v>
      </c>
      <c r="J54" s="225"/>
      <c r="K54" s="119">
        <f t="shared" si="0"/>
        <v>1</v>
      </c>
      <c r="L54" s="419"/>
      <c r="M54" s="597"/>
      <c r="N54" s="597"/>
      <c r="O54" s="597"/>
    </row>
    <row r="55" spans="1:15" s="5" customFormat="1" ht="90" x14ac:dyDescent="0.25">
      <c r="A55" s="224"/>
      <c r="B55" s="220">
        <v>43</v>
      </c>
      <c r="C55" s="220" t="s">
        <v>2287</v>
      </c>
      <c r="D55" s="83" t="s">
        <v>4544</v>
      </c>
      <c r="E55" s="112"/>
      <c r="F55" s="763" t="str">
        <f t="shared" si="1"/>
        <v/>
      </c>
      <c r="G55" s="89"/>
      <c r="H55" s="83" t="s">
        <v>4790</v>
      </c>
      <c r="I55" s="83" t="s">
        <v>2290</v>
      </c>
      <c r="J55" s="225"/>
      <c r="K55" s="119">
        <f t="shared" si="0"/>
        <v>1</v>
      </c>
      <c r="L55" s="420"/>
      <c r="M55" s="597"/>
      <c r="N55" s="597"/>
      <c r="O55" s="597"/>
    </row>
    <row r="56" spans="1:15" s="5" customFormat="1" ht="45" x14ac:dyDescent="0.25">
      <c r="A56" s="224"/>
      <c r="B56" s="220">
        <v>44</v>
      </c>
      <c r="C56" s="220"/>
      <c r="D56" s="83" t="s">
        <v>3186</v>
      </c>
      <c r="E56" s="112"/>
      <c r="F56" s="763" t="str">
        <f t="shared" si="1"/>
        <v/>
      </c>
      <c r="G56" s="89"/>
      <c r="H56" s="83" t="s">
        <v>4791</v>
      </c>
      <c r="I56" s="83" t="s">
        <v>4545</v>
      </c>
      <c r="J56" s="225"/>
      <c r="K56" s="119">
        <f t="shared" si="0"/>
        <v>1</v>
      </c>
      <c r="L56" s="420"/>
      <c r="M56" s="597"/>
      <c r="N56" s="597"/>
      <c r="O56" s="597"/>
    </row>
    <row r="57" spans="1:15" s="5" customFormat="1" ht="60" x14ac:dyDescent="0.25">
      <c r="A57" s="224"/>
      <c r="B57" s="220">
        <v>45</v>
      </c>
      <c r="C57" s="220"/>
      <c r="D57" s="83" t="s">
        <v>4546</v>
      </c>
      <c r="E57" s="112"/>
      <c r="F57" s="763" t="str">
        <f t="shared" si="1"/>
        <v/>
      </c>
      <c r="G57" s="89"/>
      <c r="H57" s="83" t="s">
        <v>3060</v>
      </c>
      <c r="I57" s="83" t="s">
        <v>2246</v>
      </c>
      <c r="J57" s="225"/>
      <c r="K57" s="119">
        <f t="shared" si="0"/>
        <v>1</v>
      </c>
      <c r="L57" s="420"/>
      <c r="M57" s="597"/>
      <c r="N57" s="597"/>
      <c r="O57" s="597"/>
    </row>
    <row r="58" spans="1:15" s="5" customFormat="1" ht="90" x14ac:dyDescent="0.25">
      <c r="A58" s="224"/>
      <c r="B58" s="220">
        <v>46</v>
      </c>
      <c r="C58" s="220"/>
      <c r="D58" s="83" t="s">
        <v>2247</v>
      </c>
      <c r="E58" s="112"/>
      <c r="F58" s="763" t="str">
        <f t="shared" si="1"/>
        <v/>
      </c>
      <c r="G58" s="89"/>
      <c r="H58" s="83" t="s">
        <v>4547</v>
      </c>
      <c r="I58" s="83" t="s">
        <v>2327</v>
      </c>
      <c r="J58" s="225"/>
      <c r="K58" s="119">
        <f t="shared" si="0"/>
        <v>1</v>
      </c>
      <c r="L58" s="420"/>
      <c r="M58" s="597"/>
      <c r="N58" s="597"/>
      <c r="O58" s="597"/>
    </row>
    <row r="59" spans="1:15" s="5" customFormat="1" ht="69" customHeight="1" x14ac:dyDescent="0.25">
      <c r="A59" s="224"/>
      <c r="B59" s="220">
        <v>47</v>
      </c>
      <c r="C59" s="220" t="s">
        <v>2287</v>
      </c>
      <c r="D59" s="83" t="s">
        <v>2257</v>
      </c>
      <c r="E59" s="112"/>
      <c r="F59" s="763" t="str">
        <f t="shared" si="1"/>
        <v/>
      </c>
      <c r="G59" s="89"/>
      <c r="H59" s="83" t="s">
        <v>2325</v>
      </c>
      <c r="I59" s="83" t="s">
        <v>2326</v>
      </c>
      <c r="J59" s="225"/>
      <c r="K59" s="119">
        <f t="shared" si="0"/>
        <v>1</v>
      </c>
      <c r="L59" s="420"/>
      <c r="M59" s="597"/>
      <c r="N59" s="597"/>
      <c r="O59" s="597"/>
    </row>
    <row r="60" spans="1:15" s="9" customFormat="1" ht="23.1" customHeight="1" x14ac:dyDescent="0.25">
      <c r="A60" s="224"/>
      <c r="B60" s="457" t="s">
        <v>457</v>
      </c>
      <c r="C60" s="458"/>
      <c r="D60" s="458"/>
      <c r="E60" s="508"/>
      <c r="F60" s="463"/>
      <c r="G60" s="508"/>
      <c r="H60" s="458"/>
      <c r="I60" s="459"/>
      <c r="J60" s="225"/>
      <c r="K60" s="119"/>
      <c r="L60" s="419"/>
      <c r="M60" s="597"/>
      <c r="N60" s="597"/>
      <c r="O60" s="597"/>
    </row>
    <row r="61" spans="1:15" s="5" customFormat="1" ht="255" x14ac:dyDescent="0.25">
      <c r="A61" s="224"/>
      <c r="B61" s="220">
        <v>48</v>
      </c>
      <c r="C61" s="220"/>
      <c r="D61" s="83" t="s">
        <v>83</v>
      </c>
      <c r="E61" s="112"/>
      <c r="F61" s="763" t="str">
        <f>IF(E61="yes",3,IF(E61="Partial",2,IF(E61="No",1,IF(E61="N/A","",IF(E61="","")))))</f>
        <v/>
      </c>
      <c r="G61" s="89"/>
      <c r="H61" s="83" t="s">
        <v>1118</v>
      </c>
      <c r="I61" s="83" t="s">
        <v>4548</v>
      </c>
      <c r="J61" s="225"/>
      <c r="K61" s="119">
        <f t="shared" ref="K61:K89" si="2">IF(E61="",1,0)</f>
        <v>1</v>
      </c>
      <c r="L61" s="420"/>
      <c r="M61" s="597"/>
      <c r="N61" s="597"/>
      <c r="O61" s="597"/>
    </row>
    <row r="62" spans="1:15" s="5" customFormat="1" ht="75" x14ac:dyDescent="0.25">
      <c r="A62" s="224"/>
      <c r="B62" s="220">
        <v>49</v>
      </c>
      <c r="C62" s="220" t="s">
        <v>2251</v>
      </c>
      <c r="D62" s="83" t="s">
        <v>2292</v>
      </c>
      <c r="E62" s="112"/>
      <c r="F62" s="763" t="str">
        <f t="shared" ref="F62:F89" si="3">IF(E62="yes",3,IF(E62="Partial",2,IF(E62="No",1,IF(E62="N/A","",IF(E62="","")))))</f>
        <v/>
      </c>
      <c r="G62" s="89"/>
      <c r="H62" s="83" t="s">
        <v>4549</v>
      </c>
      <c r="I62" s="83" t="s">
        <v>84</v>
      </c>
      <c r="J62" s="225"/>
      <c r="K62" s="119">
        <f t="shared" si="2"/>
        <v>1</v>
      </c>
      <c r="L62" s="420"/>
      <c r="M62" s="597"/>
      <c r="N62" s="597"/>
      <c r="O62" s="597"/>
    </row>
    <row r="63" spans="1:15" s="5" customFormat="1" ht="75" x14ac:dyDescent="0.25">
      <c r="A63" s="224"/>
      <c r="B63" s="220">
        <v>50</v>
      </c>
      <c r="C63" s="220"/>
      <c r="D63" s="83" t="s">
        <v>85</v>
      </c>
      <c r="E63" s="112"/>
      <c r="F63" s="763" t="str">
        <f t="shared" si="3"/>
        <v/>
      </c>
      <c r="G63" s="89"/>
      <c r="H63" s="83" t="s">
        <v>2857</v>
      </c>
      <c r="I63" s="83" t="s">
        <v>111</v>
      </c>
      <c r="J63" s="225"/>
      <c r="K63" s="119">
        <f t="shared" si="2"/>
        <v>1</v>
      </c>
      <c r="L63" s="420"/>
      <c r="M63" s="597"/>
      <c r="N63" s="597"/>
      <c r="O63" s="597"/>
    </row>
    <row r="64" spans="1:15" s="5" customFormat="1" ht="75" x14ac:dyDescent="0.25">
      <c r="A64" s="224"/>
      <c r="B64" s="220">
        <v>51</v>
      </c>
      <c r="C64" s="220" t="s">
        <v>2398</v>
      </c>
      <c r="D64" s="223" t="s">
        <v>112</v>
      </c>
      <c r="E64" s="112"/>
      <c r="F64" s="763" t="str">
        <f t="shared" si="3"/>
        <v/>
      </c>
      <c r="G64" s="89"/>
      <c r="H64" s="83" t="s">
        <v>53</v>
      </c>
      <c r="I64" s="83" t="s">
        <v>54</v>
      </c>
      <c r="J64" s="225"/>
      <c r="K64" s="119">
        <f t="shared" si="2"/>
        <v>1</v>
      </c>
      <c r="L64" s="420"/>
      <c r="M64" s="597"/>
      <c r="N64" s="597"/>
      <c r="O64" s="597"/>
    </row>
    <row r="65" spans="1:15" s="5" customFormat="1" ht="90" x14ac:dyDescent="0.25">
      <c r="A65" s="224"/>
      <c r="B65" s="220">
        <v>52</v>
      </c>
      <c r="C65" s="220"/>
      <c r="D65" s="83" t="s">
        <v>63</v>
      </c>
      <c r="E65" s="112"/>
      <c r="F65" s="763" t="str">
        <f t="shared" si="3"/>
        <v/>
      </c>
      <c r="G65" s="89"/>
      <c r="H65" s="83" t="s">
        <v>4792</v>
      </c>
      <c r="I65" s="83" t="s">
        <v>2249</v>
      </c>
      <c r="J65" s="225"/>
      <c r="K65" s="119">
        <f t="shared" si="2"/>
        <v>1</v>
      </c>
      <c r="L65" s="420"/>
      <c r="M65" s="597"/>
      <c r="N65" s="597"/>
      <c r="O65" s="597"/>
    </row>
    <row r="66" spans="1:15" s="5" customFormat="1" ht="60" x14ac:dyDescent="0.25">
      <c r="A66" s="224"/>
      <c r="B66" s="220">
        <v>53</v>
      </c>
      <c r="C66" s="220"/>
      <c r="D66" s="83" t="s">
        <v>3187</v>
      </c>
      <c r="E66" s="112"/>
      <c r="F66" s="763" t="str">
        <f t="shared" si="3"/>
        <v/>
      </c>
      <c r="G66" s="89"/>
      <c r="H66" s="83" t="s">
        <v>1679</v>
      </c>
      <c r="I66" s="83" t="s">
        <v>62</v>
      </c>
      <c r="J66" s="225"/>
      <c r="K66" s="119">
        <f t="shared" si="2"/>
        <v>1</v>
      </c>
      <c r="L66" s="420"/>
      <c r="M66" s="597"/>
      <c r="N66" s="597"/>
      <c r="O66" s="597"/>
    </row>
    <row r="67" spans="1:15" s="5" customFormat="1" ht="225" x14ac:dyDescent="0.25">
      <c r="A67" s="224"/>
      <c r="B67" s="220">
        <v>54</v>
      </c>
      <c r="C67" s="220"/>
      <c r="D67" s="83" t="s">
        <v>2250</v>
      </c>
      <c r="E67" s="112"/>
      <c r="F67" s="763" t="str">
        <f t="shared" si="3"/>
        <v/>
      </c>
      <c r="G67" s="89"/>
      <c r="H67" s="83" t="s">
        <v>88</v>
      </c>
      <c r="I67" s="83" t="s">
        <v>87</v>
      </c>
      <c r="J67" s="225"/>
      <c r="K67" s="119">
        <f t="shared" si="2"/>
        <v>1</v>
      </c>
      <c r="L67" s="420"/>
      <c r="M67" s="597"/>
      <c r="N67" s="597"/>
      <c r="O67" s="597"/>
    </row>
    <row r="68" spans="1:15" s="5" customFormat="1" ht="45" x14ac:dyDescent="0.25">
      <c r="A68" s="224"/>
      <c r="B68" s="220">
        <v>55</v>
      </c>
      <c r="C68" s="220"/>
      <c r="D68" s="83" t="s">
        <v>2170</v>
      </c>
      <c r="E68" s="112"/>
      <c r="F68" s="763" t="str">
        <f t="shared" si="3"/>
        <v/>
      </c>
      <c r="G68" s="89"/>
      <c r="H68" s="83" t="s">
        <v>2172</v>
      </c>
      <c r="I68" s="83" t="s">
        <v>2171</v>
      </c>
      <c r="J68" s="225"/>
      <c r="K68" s="119">
        <f t="shared" si="2"/>
        <v>1</v>
      </c>
      <c r="L68" s="420"/>
      <c r="M68" s="597"/>
      <c r="N68" s="597"/>
      <c r="O68" s="597"/>
    </row>
    <row r="69" spans="1:15" s="5" customFormat="1" ht="45" x14ac:dyDescent="0.25">
      <c r="A69" s="224"/>
      <c r="B69" s="220">
        <v>56</v>
      </c>
      <c r="C69" s="220"/>
      <c r="D69" s="83" t="s">
        <v>1681</v>
      </c>
      <c r="E69" s="112"/>
      <c r="F69" s="763" t="str">
        <f t="shared" si="3"/>
        <v/>
      </c>
      <c r="G69" s="89"/>
      <c r="H69" s="83" t="s">
        <v>89</v>
      </c>
      <c r="I69" s="83" t="s">
        <v>90</v>
      </c>
      <c r="J69" s="225"/>
      <c r="K69" s="119">
        <f t="shared" si="2"/>
        <v>1</v>
      </c>
      <c r="L69" s="420"/>
      <c r="M69" s="597"/>
      <c r="N69" s="597"/>
      <c r="O69" s="597"/>
    </row>
    <row r="70" spans="1:15" s="5" customFormat="1" ht="120" x14ac:dyDescent="0.25">
      <c r="A70" s="224"/>
      <c r="B70" s="220">
        <v>57</v>
      </c>
      <c r="C70" s="220"/>
      <c r="D70" s="83" t="s">
        <v>3731</v>
      </c>
      <c r="E70" s="112"/>
      <c r="F70" s="763" t="str">
        <f>IF(E70="yes",3,IF(E70="Partial",2,IF(E70="No",1,IF(E70="N/A","",IF(E70="","")))))</f>
        <v/>
      </c>
      <c r="G70" s="89"/>
      <c r="H70" s="83" t="s">
        <v>2177</v>
      </c>
      <c r="I70" s="83" t="s">
        <v>3732</v>
      </c>
      <c r="J70" s="225"/>
      <c r="K70" s="119">
        <f t="shared" si="2"/>
        <v>1</v>
      </c>
      <c r="L70" s="420"/>
      <c r="M70" s="597"/>
      <c r="N70" s="597"/>
      <c r="O70" s="597"/>
    </row>
    <row r="71" spans="1:15" s="5" customFormat="1" ht="105" x14ac:dyDescent="0.25">
      <c r="A71" s="224"/>
      <c r="B71" s="220">
        <v>58</v>
      </c>
      <c r="C71" s="220"/>
      <c r="D71" s="83" t="s">
        <v>1682</v>
      </c>
      <c r="E71" s="112"/>
      <c r="F71" s="763" t="str">
        <f t="shared" si="3"/>
        <v/>
      </c>
      <c r="G71" s="89"/>
      <c r="H71" s="83" t="s">
        <v>91</v>
      </c>
      <c r="I71" s="83" t="s">
        <v>74</v>
      </c>
      <c r="J71" s="225"/>
      <c r="K71" s="119">
        <f t="shared" si="2"/>
        <v>1</v>
      </c>
      <c r="L71" s="420"/>
      <c r="M71" s="597"/>
      <c r="N71" s="597"/>
      <c r="O71" s="597"/>
    </row>
    <row r="72" spans="1:15" s="5" customFormat="1" ht="45" x14ac:dyDescent="0.25">
      <c r="A72" s="224"/>
      <c r="B72" s="220">
        <v>59</v>
      </c>
      <c r="C72" s="220"/>
      <c r="D72" s="83" t="s">
        <v>1683</v>
      </c>
      <c r="E72" s="112"/>
      <c r="F72" s="763" t="str">
        <f t="shared" si="3"/>
        <v/>
      </c>
      <c r="G72" s="89"/>
      <c r="H72" s="83" t="s">
        <v>4550</v>
      </c>
      <c r="I72" s="83" t="s">
        <v>92</v>
      </c>
      <c r="J72" s="225"/>
      <c r="K72" s="119">
        <f t="shared" si="2"/>
        <v>1</v>
      </c>
      <c r="L72" s="420"/>
      <c r="M72" s="597"/>
      <c r="N72" s="597"/>
      <c r="O72" s="597"/>
    </row>
    <row r="73" spans="1:15" s="5" customFormat="1" ht="60" x14ac:dyDescent="0.25">
      <c r="A73" s="224"/>
      <c r="B73" s="220">
        <v>60</v>
      </c>
      <c r="C73" s="220"/>
      <c r="D73" s="83" t="s">
        <v>3753</v>
      </c>
      <c r="E73" s="112"/>
      <c r="F73" s="763" t="str">
        <f t="shared" si="3"/>
        <v/>
      </c>
      <c r="G73" s="89"/>
      <c r="H73" s="83" t="s">
        <v>2324</v>
      </c>
      <c r="I73" s="83" t="s">
        <v>4551</v>
      </c>
      <c r="J73" s="225"/>
      <c r="K73" s="119">
        <f t="shared" si="2"/>
        <v>1</v>
      </c>
      <c r="L73" s="420"/>
      <c r="M73" s="597"/>
      <c r="N73" s="597"/>
      <c r="O73" s="597"/>
    </row>
    <row r="74" spans="1:15" s="5" customFormat="1" ht="105" x14ac:dyDescent="0.25">
      <c r="A74" s="224"/>
      <c r="B74" s="220">
        <v>61</v>
      </c>
      <c r="C74" s="220"/>
      <c r="D74" s="83" t="s">
        <v>72</v>
      </c>
      <c r="E74" s="112"/>
      <c r="F74" s="763" t="str">
        <f t="shared" si="3"/>
        <v/>
      </c>
      <c r="G74" s="89"/>
      <c r="H74" s="83" t="s">
        <v>93</v>
      </c>
      <c r="I74" s="83" t="s">
        <v>70</v>
      </c>
      <c r="J74" s="225"/>
      <c r="K74" s="119">
        <f t="shared" si="2"/>
        <v>1</v>
      </c>
      <c r="L74" s="420"/>
      <c r="M74" s="597"/>
      <c r="N74" s="597"/>
      <c r="O74" s="597"/>
    </row>
    <row r="75" spans="1:15" s="5" customFormat="1" ht="165" x14ac:dyDescent="0.25">
      <c r="A75" s="224"/>
      <c r="B75" s="220">
        <v>62</v>
      </c>
      <c r="C75" s="220"/>
      <c r="D75" s="83" t="s">
        <v>4552</v>
      </c>
      <c r="E75" s="112"/>
      <c r="F75" s="763" t="str">
        <f t="shared" si="3"/>
        <v/>
      </c>
      <c r="G75" s="89"/>
      <c r="H75" s="83" t="s">
        <v>4553</v>
      </c>
      <c r="I75" s="83" t="s">
        <v>2858</v>
      </c>
      <c r="J75" s="225"/>
      <c r="K75" s="119">
        <f t="shared" si="2"/>
        <v>1</v>
      </c>
      <c r="L75" s="420"/>
      <c r="M75" s="597"/>
      <c r="N75" s="597"/>
      <c r="O75" s="597"/>
    </row>
    <row r="76" spans="1:15" s="5" customFormat="1" ht="120" x14ac:dyDescent="0.25">
      <c r="A76" s="224"/>
      <c r="B76" s="220">
        <v>63</v>
      </c>
      <c r="C76" s="220"/>
      <c r="D76" s="83" t="s">
        <v>4554</v>
      </c>
      <c r="E76" s="112"/>
      <c r="F76" s="763" t="str">
        <f t="shared" si="3"/>
        <v/>
      </c>
      <c r="G76" s="89"/>
      <c r="H76" s="83" t="s">
        <v>94</v>
      </c>
      <c r="I76" s="83" t="s">
        <v>4555</v>
      </c>
      <c r="J76" s="225"/>
      <c r="K76" s="119">
        <f t="shared" si="2"/>
        <v>1</v>
      </c>
      <c r="L76" s="420"/>
      <c r="M76" s="597"/>
      <c r="N76" s="597"/>
      <c r="O76" s="597"/>
    </row>
    <row r="77" spans="1:15" s="5" customFormat="1" ht="120" x14ac:dyDescent="0.25">
      <c r="A77" s="224"/>
      <c r="B77" s="220">
        <v>64</v>
      </c>
      <c r="C77" s="220"/>
      <c r="D77" s="83" t="s">
        <v>4556</v>
      </c>
      <c r="E77" s="112"/>
      <c r="F77" s="763" t="str">
        <f t="shared" si="3"/>
        <v/>
      </c>
      <c r="G77" s="89"/>
      <c r="H77" s="83" t="s">
        <v>3188</v>
      </c>
      <c r="I77" s="83" t="s">
        <v>1684</v>
      </c>
      <c r="J77" s="225"/>
      <c r="K77" s="119">
        <f t="shared" si="2"/>
        <v>1</v>
      </c>
      <c r="L77" s="420"/>
      <c r="M77" s="597"/>
      <c r="N77" s="597"/>
      <c r="O77" s="597"/>
    </row>
    <row r="78" spans="1:15" s="5" customFormat="1" ht="90" x14ac:dyDescent="0.25">
      <c r="A78" s="224"/>
      <c r="B78" s="220">
        <v>65</v>
      </c>
      <c r="C78" s="220"/>
      <c r="D78" s="83" t="s">
        <v>1685</v>
      </c>
      <c r="E78" s="112"/>
      <c r="F78" s="763" t="str">
        <f t="shared" si="3"/>
        <v/>
      </c>
      <c r="G78" s="89"/>
      <c r="H78" s="83" t="s">
        <v>4793</v>
      </c>
      <c r="I78" s="83" t="s">
        <v>95</v>
      </c>
      <c r="J78" s="225"/>
      <c r="K78" s="119">
        <f t="shared" si="2"/>
        <v>1</v>
      </c>
      <c r="L78" s="420"/>
      <c r="M78" s="597"/>
      <c r="N78" s="597"/>
      <c r="O78" s="597"/>
    </row>
    <row r="79" spans="1:15" s="5" customFormat="1" ht="120" x14ac:dyDescent="0.25">
      <c r="A79" s="224"/>
      <c r="B79" s="220">
        <v>66</v>
      </c>
      <c r="C79" s="220"/>
      <c r="D79" s="83" t="s">
        <v>4557</v>
      </c>
      <c r="E79" s="112"/>
      <c r="F79" s="763" t="str">
        <f t="shared" si="3"/>
        <v/>
      </c>
      <c r="G79" s="89"/>
      <c r="H79" s="83" t="s">
        <v>1126</v>
      </c>
      <c r="I79" s="83" t="s">
        <v>2859</v>
      </c>
      <c r="J79" s="225"/>
      <c r="K79" s="119">
        <f t="shared" si="2"/>
        <v>1</v>
      </c>
      <c r="L79" s="420"/>
      <c r="M79" s="597"/>
      <c r="N79" s="597"/>
      <c r="O79" s="597"/>
    </row>
    <row r="80" spans="1:15" s="5" customFormat="1" ht="60" x14ac:dyDescent="0.25">
      <c r="A80" s="224"/>
      <c r="B80" s="220">
        <v>67</v>
      </c>
      <c r="C80" s="220"/>
      <c r="D80" s="83" t="s">
        <v>3754</v>
      </c>
      <c r="E80" s="112"/>
      <c r="F80" s="763" t="str">
        <f t="shared" si="3"/>
        <v/>
      </c>
      <c r="G80" s="89"/>
      <c r="H80" s="83" t="s">
        <v>3800</v>
      </c>
      <c r="I80" s="83" t="s">
        <v>3808</v>
      </c>
      <c r="J80" s="225"/>
      <c r="K80" s="119">
        <f t="shared" si="2"/>
        <v>1</v>
      </c>
      <c r="L80" s="420"/>
      <c r="M80" s="597"/>
      <c r="N80" s="597"/>
      <c r="O80" s="597"/>
    </row>
    <row r="81" spans="1:15" s="5" customFormat="1" ht="90" x14ac:dyDescent="0.25">
      <c r="A81" s="224"/>
      <c r="B81" s="220">
        <v>68</v>
      </c>
      <c r="C81" s="220"/>
      <c r="D81" s="83" t="s">
        <v>4558</v>
      </c>
      <c r="E81" s="112"/>
      <c r="F81" s="763" t="str">
        <f t="shared" si="3"/>
        <v/>
      </c>
      <c r="G81" s="89"/>
      <c r="H81" s="83" t="s">
        <v>3799</v>
      </c>
      <c r="I81" s="83" t="s">
        <v>4559</v>
      </c>
      <c r="J81" s="225"/>
      <c r="K81" s="119">
        <f t="shared" si="2"/>
        <v>1</v>
      </c>
      <c r="L81" s="420"/>
      <c r="M81" s="597"/>
      <c r="N81" s="597"/>
      <c r="O81" s="597"/>
    </row>
    <row r="82" spans="1:15" s="5" customFormat="1" ht="60" x14ac:dyDescent="0.25">
      <c r="A82" s="224"/>
      <c r="B82" s="220">
        <v>69</v>
      </c>
      <c r="C82" s="220"/>
      <c r="D82" s="83" t="s">
        <v>3801</v>
      </c>
      <c r="E82" s="112"/>
      <c r="F82" s="763" t="str">
        <f t="shared" ref="F82" si="4">IF(E82="yes",3,IF(E82="Partial",2,IF(E82="No",1,IF(E82="N/A","",IF(E82="","")))))</f>
        <v/>
      </c>
      <c r="G82" s="89"/>
      <c r="H82" s="83" t="s">
        <v>3802</v>
      </c>
      <c r="I82" s="83" t="s">
        <v>3803</v>
      </c>
      <c r="J82" s="225"/>
      <c r="K82" s="119">
        <f t="shared" si="2"/>
        <v>1</v>
      </c>
      <c r="L82" s="420"/>
      <c r="M82" s="597"/>
      <c r="N82" s="597"/>
      <c r="O82" s="597"/>
    </row>
    <row r="83" spans="1:15" s="5" customFormat="1" ht="105" x14ac:dyDescent="0.25">
      <c r="A83" s="224"/>
      <c r="B83" s="220">
        <v>70</v>
      </c>
      <c r="C83" s="220"/>
      <c r="D83" s="83" t="s">
        <v>3798</v>
      </c>
      <c r="E83" s="112"/>
      <c r="F83" s="763" t="str">
        <f t="shared" si="3"/>
        <v/>
      </c>
      <c r="G83" s="89"/>
      <c r="H83" s="83" t="s">
        <v>3809</v>
      </c>
      <c r="I83" s="83" t="s">
        <v>3810</v>
      </c>
      <c r="J83" s="225"/>
      <c r="K83" s="119">
        <f t="shared" si="2"/>
        <v>1</v>
      </c>
      <c r="L83" s="420"/>
      <c r="M83" s="597"/>
      <c r="N83" s="597"/>
      <c r="O83" s="597"/>
    </row>
    <row r="84" spans="1:15" s="5" customFormat="1" ht="120" x14ac:dyDescent="0.25">
      <c r="A84" s="224"/>
      <c r="B84" s="220">
        <v>71</v>
      </c>
      <c r="C84" s="220"/>
      <c r="D84" s="83" t="s">
        <v>4560</v>
      </c>
      <c r="E84" s="112"/>
      <c r="F84" s="763" t="str">
        <f t="shared" si="3"/>
        <v/>
      </c>
      <c r="G84" s="89"/>
      <c r="H84" s="83" t="s">
        <v>3796</v>
      </c>
      <c r="I84" s="83" t="s">
        <v>3797</v>
      </c>
      <c r="J84" s="225"/>
      <c r="K84" s="119">
        <f t="shared" si="2"/>
        <v>1</v>
      </c>
      <c r="L84" s="420"/>
      <c r="M84" s="597"/>
      <c r="N84" s="597"/>
      <c r="O84" s="597"/>
    </row>
    <row r="85" spans="1:15" s="5" customFormat="1" ht="120" x14ac:dyDescent="0.25">
      <c r="A85" s="224"/>
      <c r="B85" s="220">
        <v>72</v>
      </c>
      <c r="C85" s="220"/>
      <c r="D85" s="83" t="s">
        <v>3189</v>
      </c>
      <c r="E85" s="112"/>
      <c r="F85" s="763" t="str">
        <f t="shared" si="3"/>
        <v/>
      </c>
      <c r="G85" s="89"/>
      <c r="H85" s="83" t="s">
        <v>2860</v>
      </c>
      <c r="I85" s="83" t="s">
        <v>96</v>
      </c>
      <c r="J85" s="225"/>
      <c r="K85" s="119">
        <f t="shared" si="2"/>
        <v>1</v>
      </c>
      <c r="L85" s="420"/>
      <c r="M85" s="597"/>
      <c r="N85" s="597"/>
      <c r="O85" s="597"/>
    </row>
    <row r="86" spans="1:15" s="5" customFormat="1" ht="90" x14ac:dyDescent="0.25">
      <c r="A86" s="224"/>
      <c r="B86" s="220">
        <v>73</v>
      </c>
      <c r="C86" s="220"/>
      <c r="D86" s="83" t="s">
        <v>97</v>
      </c>
      <c r="E86" s="112"/>
      <c r="F86" s="763" t="str">
        <f t="shared" si="3"/>
        <v/>
      </c>
      <c r="G86" s="89"/>
      <c r="H86" s="83" t="s">
        <v>98</v>
      </c>
      <c r="I86" s="83" t="s">
        <v>99</v>
      </c>
      <c r="J86" s="225"/>
      <c r="K86" s="119">
        <f t="shared" si="2"/>
        <v>1</v>
      </c>
      <c r="L86" s="420"/>
      <c r="M86" s="597"/>
      <c r="N86" s="597"/>
      <c r="O86" s="597"/>
    </row>
    <row r="87" spans="1:15" s="5" customFormat="1" ht="105" x14ac:dyDescent="0.25">
      <c r="A87" s="224"/>
      <c r="B87" s="220">
        <v>74</v>
      </c>
      <c r="C87" s="220"/>
      <c r="D87" s="83" t="s">
        <v>2861</v>
      </c>
      <c r="E87" s="112"/>
      <c r="F87" s="763" t="str">
        <f t="shared" si="3"/>
        <v/>
      </c>
      <c r="G87" s="89"/>
      <c r="H87" s="83" t="s">
        <v>100</v>
      </c>
      <c r="I87" s="83" t="s">
        <v>101</v>
      </c>
      <c r="J87" s="225"/>
      <c r="K87" s="119">
        <f t="shared" si="2"/>
        <v>1</v>
      </c>
      <c r="L87" s="420"/>
      <c r="M87" s="597"/>
      <c r="N87" s="597"/>
      <c r="O87" s="597"/>
    </row>
    <row r="88" spans="1:15" s="5" customFormat="1" ht="150" x14ac:dyDescent="0.25">
      <c r="A88" s="224"/>
      <c r="B88" s="220">
        <v>75</v>
      </c>
      <c r="C88" s="220"/>
      <c r="D88" s="83" t="s">
        <v>1687</v>
      </c>
      <c r="E88" s="112"/>
      <c r="F88" s="763" t="str">
        <f t="shared" si="3"/>
        <v/>
      </c>
      <c r="G88" s="89"/>
      <c r="H88" s="83" t="s">
        <v>1686</v>
      </c>
      <c r="I88" s="83" t="s">
        <v>2862</v>
      </c>
      <c r="J88" s="225"/>
      <c r="K88" s="119">
        <f t="shared" si="2"/>
        <v>1</v>
      </c>
      <c r="L88" s="420"/>
      <c r="M88" s="597"/>
      <c r="N88" s="597"/>
      <c r="O88" s="597"/>
    </row>
    <row r="89" spans="1:15" s="5" customFormat="1" ht="120" x14ac:dyDescent="0.25">
      <c r="A89" s="224"/>
      <c r="B89" s="220">
        <v>76</v>
      </c>
      <c r="C89" s="220"/>
      <c r="D89" s="83" t="s">
        <v>1689</v>
      </c>
      <c r="E89" s="112"/>
      <c r="F89" s="763" t="str">
        <f t="shared" si="3"/>
        <v/>
      </c>
      <c r="G89" s="89"/>
      <c r="H89" s="83" t="s">
        <v>1688</v>
      </c>
      <c r="I89" s="83" t="s">
        <v>1690</v>
      </c>
      <c r="J89" s="225"/>
      <c r="K89" s="119">
        <f t="shared" si="2"/>
        <v>1</v>
      </c>
      <c r="L89" s="420"/>
      <c r="M89" s="597"/>
      <c r="N89" s="597"/>
      <c r="O89" s="597"/>
    </row>
    <row r="90" spans="1:15" s="5" customFormat="1" ht="23.1" customHeight="1" x14ac:dyDescent="0.25">
      <c r="A90" s="224"/>
      <c r="B90" s="457" t="s">
        <v>1711</v>
      </c>
      <c r="C90" s="458"/>
      <c r="D90" s="458"/>
      <c r="E90" s="508"/>
      <c r="F90" s="463"/>
      <c r="G90" s="508"/>
      <c r="H90" s="458"/>
      <c r="I90" s="459"/>
      <c r="J90" s="225"/>
      <c r="K90" s="119"/>
      <c r="L90" s="420"/>
      <c r="M90" s="597"/>
      <c r="N90" s="597"/>
      <c r="O90" s="597"/>
    </row>
    <row r="91" spans="1:15" s="5" customFormat="1" ht="180" x14ac:dyDescent="0.25">
      <c r="A91" s="224"/>
      <c r="B91" s="220">
        <v>77</v>
      </c>
      <c r="C91" s="220"/>
      <c r="D91" s="83" t="s">
        <v>3190</v>
      </c>
      <c r="E91" s="112"/>
      <c r="F91" s="763" t="str">
        <f>IF(E91="yes",3,IF(E91="Partial",2,IF(E91="No",1,IF(E91="N/A","",IF(E91="","")))))</f>
        <v/>
      </c>
      <c r="G91" s="89"/>
      <c r="H91" s="83" t="s">
        <v>102</v>
      </c>
      <c r="I91" s="83" t="s">
        <v>2863</v>
      </c>
      <c r="J91" s="225"/>
      <c r="K91" s="119">
        <f t="shared" ref="K91:K97" si="5">IF(E91="",1,0)</f>
        <v>1</v>
      </c>
      <c r="L91" s="420"/>
      <c r="M91" s="597"/>
      <c r="N91" s="597"/>
      <c r="O91" s="597"/>
    </row>
    <row r="92" spans="1:15" s="5" customFormat="1" ht="201.75" customHeight="1" x14ac:dyDescent="0.25">
      <c r="A92" s="224"/>
      <c r="B92" s="220">
        <v>78</v>
      </c>
      <c r="C92" s="220"/>
      <c r="D92" s="83" t="s">
        <v>3733</v>
      </c>
      <c r="E92" s="112"/>
      <c r="F92" s="763" t="str">
        <f t="shared" ref="F92:F97" si="6">IF(E92="yes",3,IF(E92="Partial",2,IF(E92="No",1,IF(E92="N/A","",IF(E92="","")))))</f>
        <v/>
      </c>
      <c r="G92" s="89"/>
      <c r="H92" s="83" t="s">
        <v>2173</v>
      </c>
      <c r="I92" s="83" t="s">
        <v>2253</v>
      </c>
      <c r="J92" s="225"/>
      <c r="K92" s="119">
        <f t="shared" si="5"/>
        <v>1</v>
      </c>
      <c r="L92" s="420"/>
      <c r="M92" s="597"/>
      <c r="N92" s="597"/>
      <c r="O92" s="597"/>
    </row>
    <row r="93" spans="1:15" s="6" customFormat="1" ht="210" x14ac:dyDescent="0.25">
      <c r="A93" s="221"/>
      <c r="B93" s="220">
        <v>79</v>
      </c>
      <c r="C93" s="220"/>
      <c r="D93" s="83" t="s">
        <v>3191</v>
      </c>
      <c r="E93" s="112"/>
      <c r="F93" s="763" t="str">
        <f t="shared" si="6"/>
        <v/>
      </c>
      <c r="G93" s="89"/>
      <c r="H93" s="83" t="s">
        <v>4679</v>
      </c>
      <c r="I93" s="83" t="s">
        <v>2254</v>
      </c>
      <c r="J93" s="222"/>
      <c r="K93" s="119">
        <f t="shared" si="5"/>
        <v>1</v>
      </c>
      <c r="L93" s="415"/>
      <c r="M93" s="595"/>
      <c r="N93" s="595"/>
      <c r="O93" s="595"/>
    </row>
    <row r="94" spans="1:15" s="5" customFormat="1" ht="105" x14ac:dyDescent="0.25">
      <c r="A94" s="224"/>
      <c r="B94" s="220">
        <v>80</v>
      </c>
      <c r="C94" s="220"/>
      <c r="D94" s="83" t="s">
        <v>2864</v>
      </c>
      <c r="E94" s="112"/>
      <c r="F94" s="763" t="str">
        <f t="shared" si="6"/>
        <v/>
      </c>
      <c r="G94" s="89"/>
      <c r="H94" s="83" t="s">
        <v>1691</v>
      </c>
      <c r="I94" s="83" t="s">
        <v>2865</v>
      </c>
      <c r="J94" s="225"/>
      <c r="K94" s="119">
        <f t="shared" si="5"/>
        <v>1</v>
      </c>
      <c r="L94" s="420"/>
      <c r="M94" s="597"/>
      <c r="N94" s="597"/>
      <c r="O94" s="597"/>
    </row>
    <row r="95" spans="1:15" ht="120" x14ac:dyDescent="0.25">
      <c r="A95" s="224"/>
      <c r="B95" s="220">
        <v>81</v>
      </c>
      <c r="C95" s="295"/>
      <c r="D95" s="36" t="s">
        <v>2252</v>
      </c>
      <c r="E95" s="112"/>
      <c r="F95" s="763" t="str">
        <f t="shared" si="6"/>
        <v/>
      </c>
      <c r="G95" s="89"/>
      <c r="H95" s="36" t="s">
        <v>3192</v>
      </c>
      <c r="I95" s="36" t="s">
        <v>4561</v>
      </c>
      <c r="J95" s="225"/>
      <c r="K95" s="119">
        <f t="shared" si="5"/>
        <v>1</v>
      </c>
      <c r="L95" s="406"/>
      <c r="M95" s="505"/>
      <c r="N95" s="505"/>
      <c r="O95" s="505"/>
    </row>
    <row r="96" spans="1:15" ht="105" x14ac:dyDescent="0.25">
      <c r="A96" s="224"/>
      <c r="B96" s="220">
        <v>82</v>
      </c>
      <c r="C96" s="295"/>
      <c r="D96" s="36" t="s">
        <v>2866</v>
      </c>
      <c r="E96" s="112"/>
      <c r="F96" s="763" t="str">
        <f t="shared" si="6"/>
        <v/>
      </c>
      <c r="G96" s="89"/>
      <c r="H96" s="36" t="s">
        <v>3192</v>
      </c>
      <c r="I96" s="36" t="s">
        <v>2867</v>
      </c>
      <c r="J96" s="225"/>
      <c r="K96" s="119">
        <f t="shared" si="5"/>
        <v>1</v>
      </c>
      <c r="L96" s="406"/>
      <c r="M96" s="505"/>
      <c r="N96" s="505"/>
      <c r="O96" s="505"/>
    </row>
    <row r="97" spans="1:15" s="5" customFormat="1" ht="132" x14ac:dyDescent="0.25">
      <c r="A97" s="224"/>
      <c r="B97" s="220">
        <v>83</v>
      </c>
      <c r="C97" s="220"/>
      <c r="D97" s="83" t="s">
        <v>3193</v>
      </c>
      <c r="E97" s="112"/>
      <c r="F97" s="763" t="str">
        <f t="shared" si="6"/>
        <v/>
      </c>
      <c r="G97" s="89"/>
      <c r="H97" s="83" t="s">
        <v>1680</v>
      </c>
      <c r="I97" s="83" t="s">
        <v>86</v>
      </c>
      <c r="J97" s="225"/>
      <c r="K97" s="119">
        <f t="shared" si="5"/>
        <v>1</v>
      </c>
      <c r="L97" s="420"/>
      <c r="M97" s="597"/>
      <c r="N97" s="597"/>
      <c r="O97" s="597"/>
    </row>
    <row r="98" spans="1:15" s="5" customFormat="1" ht="23.1" customHeight="1" x14ac:dyDescent="0.25">
      <c r="A98" s="224"/>
      <c r="B98" s="457" t="s">
        <v>1712</v>
      </c>
      <c r="C98" s="458"/>
      <c r="D98" s="458"/>
      <c r="E98" s="508"/>
      <c r="F98" s="463"/>
      <c r="G98" s="508"/>
      <c r="H98" s="458"/>
      <c r="I98" s="459"/>
      <c r="J98" s="225"/>
      <c r="K98" s="119"/>
      <c r="L98" s="420"/>
      <c r="M98" s="597"/>
      <c r="N98" s="597"/>
      <c r="O98" s="597"/>
    </row>
    <row r="99" spans="1:15" s="5" customFormat="1" ht="105" x14ac:dyDescent="0.25">
      <c r="A99" s="224"/>
      <c r="B99" s="220">
        <v>84</v>
      </c>
      <c r="C99" s="220"/>
      <c r="D99" s="83" t="s">
        <v>3194</v>
      </c>
      <c r="E99" s="112"/>
      <c r="F99" s="763" t="str">
        <f>IF(E99="yes",3,IF(E99="Partial",2,IF(E99="No",1,IF(E99="N/A","",IF(E99="","")))))</f>
        <v/>
      </c>
      <c r="G99" s="89"/>
      <c r="H99" s="83" t="s">
        <v>4794</v>
      </c>
      <c r="I99" s="83" t="s">
        <v>4562</v>
      </c>
      <c r="J99" s="225"/>
      <c r="K99" s="119">
        <f t="shared" ref="K99:K116" si="7">IF(E99="",1,0)</f>
        <v>1</v>
      </c>
      <c r="L99" s="420"/>
      <c r="M99" s="597"/>
      <c r="N99" s="597"/>
      <c r="O99" s="597"/>
    </row>
    <row r="100" spans="1:15" ht="207" customHeight="1" x14ac:dyDescent="0.25">
      <c r="A100" s="224"/>
      <c r="B100" s="295">
        <v>85</v>
      </c>
      <c r="C100" s="295" t="s">
        <v>3048</v>
      </c>
      <c r="D100" s="36" t="s">
        <v>3047</v>
      </c>
      <c r="E100" s="112"/>
      <c r="F100" s="763" t="str">
        <f t="shared" ref="F100:F116" si="8">IF(E100="yes",3,IF(E100="Partial",2,IF(E100="No",1,IF(E100="N/A","",IF(E100="","")))))</f>
        <v/>
      </c>
      <c r="G100" s="89"/>
      <c r="H100" s="83" t="s">
        <v>4795</v>
      </c>
      <c r="I100" s="83" t="s">
        <v>4796</v>
      </c>
      <c r="J100" s="225"/>
      <c r="K100" s="119">
        <f t="shared" si="7"/>
        <v>1</v>
      </c>
      <c r="L100" s="406"/>
      <c r="M100" s="505"/>
      <c r="N100" s="505"/>
      <c r="O100" s="505"/>
    </row>
    <row r="101" spans="1:15" ht="75" x14ac:dyDescent="0.25">
      <c r="A101" s="224"/>
      <c r="B101" s="220">
        <v>86</v>
      </c>
      <c r="C101" s="220" t="s">
        <v>3049</v>
      </c>
      <c r="D101" s="83" t="s">
        <v>3050</v>
      </c>
      <c r="E101" s="112"/>
      <c r="F101" s="763" t="str">
        <f t="shared" si="8"/>
        <v/>
      </c>
      <c r="G101" s="89"/>
      <c r="H101" s="83" t="s">
        <v>4797</v>
      </c>
      <c r="I101" s="83" t="s">
        <v>3051</v>
      </c>
      <c r="J101" s="225"/>
      <c r="K101" s="119">
        <f t="shared" si="7"/>
        <v>1</v>
      </c>
      <c r="L101" s="406"/>
      <c r="M101" s="505"/>
      <c r="N101" s="505"/>
      <c r="O101" s="505"/>
    </row>
    <row r="102" spans="1:15" s="5" customFormat="1" ht="90" x14ac:dyDescent="0.25">
      <c r="A102" s="224"/>
      <c r="B102" s="295">
        <v>87</v>
      </c>
      <c r="C102" s="220"/>
      <c r="D102" s="83" t="s">
        <v>1019</v>
      </c>
      <c r="E102" s="112"/>
      <c r="F102" s="763" t="str">
        <f t="shared" si="8"/>
        <v/>
      </c>
      <c r="G102" s="89"/>
      <c r="H102" s="83" t="s">
        <v>52</v>
      </c>
      <c r="I102" s="83" t="s">
        <v>4572</v>
      </c>
      <c r="J102" s="225"/>
      <c r="K102" s="119">
        <f t="shared" si="7"/>
        <v>1</v>
      </c>
      <c r="L102" s="420"/>
      <c r="M102" s="597"/>
      <c r="N102" s="597"/>
      <c r="O102" s="597"/>
    </row>
    <row r="103" spans="1:15" s="5" customFormat="1" ht="60" x14ac:dyDescent="0.25">
      <c r="A103" s="224"/>
      <c r="B103" s="220">
        <v>88</v>
      </c>
      <c r="C103" s="220"/>
      <c r="D103" s="83" t="s">
        <v>3205</v>
      </c>
      <c r="E103" s="112"/>
      <c r="F103" s="763" t="str">
        <f t="shared" si="8"/>
        <v/>
      </c>
      <c r="G103" s="89"/>
      <c r="H103" s="83" t="s">
        <v>4571</v>
      </c>
      <c r="I103" s="83" t="s">
        <v>3206</v>
      </c>
      <c r="J103" s="225"/>
      <c r="K103" s="119">
        <f t="shared" si="7"/>
        <v>1</v>
      </c>
      <c r="L103" s="420"/>
      <c r="M103" s="597"/>
      <c r="N103" s="597"/>
      <c r="O103" s="597"/>
    </row>
    <row r="104" spans="1:15" s="5" customFormat="1" ht="60" x14ac:dyDescent="0.25">
      <c r="A104" s="300"/>
      <c r="B104" s="295">
        <v>89</v>
      </c>
      <c r="C104" s="220"/>
      <c r="D104" s="83" t="s">
        <v>3195</v>
      </c>
      <c r="E104" s="112"/>
      <c r="F104" s="763" t="str">
        <f t="shared" si="8"/>
        <v/>
      </c>
      <c r="G104" s="89"/>
      <c r="H104" s="83" t="s">
        <v>3207</v>
      </c>
      <c r="I104" s="83" t="s">
        <v>4570</v>
      </c>
      <c r="J104" s="225"/>
      <c r="K104" s="119">
        <f t="shared" si="7"/>
        <v>1</v>
      </c>
      <c r="L104" s="420"/>
      <c r="M104" s="597"/>
      <c r="N104" s="597"/>
      <c r="O104" s="597"/>
    </row>
    <row r="105" spans="1:15" s="6" customFormat="1" ht="75" x14ac:dyDescent="0.25">
      <c r="A105" s="301"/>
      <c r="B105" s="220">
        <v>90</v>
      </c>
      <c r="C105" s="220"/>
      <c r="D105" s="83" t="s">
        <v>4569</v>
      </c>
      <c r="E105" s="112"/>
      <c r="F105" s="763" t="str">
        <f t="shared" si="8"/>
        <v/>
      </c>
      <c r="G105" s="89"/>
      <c r="H105" s="83" t="s">
        <v>3052</v>
      </c>
      <c r="I105" s="83" t="s">
        <v>3053</v>
      </c>
      <c r="J105" s="225"/>
      <c r="K105" s="119">
        <f t="shared" si="7"/>
        <v>1</v>
      </c>
      <c r="L105" s="415"/>
      <c r="M105" s="595"/>
      <c r="N105" s="595"/>
      <c r="O105" s="595"/>
    </row>
    <row r="106" spans="1:15" ht="90" x14ac:dyDescent="0.25">
      <c r="A106" s="301"/>
      <c r="B106" s="295">
        <v>91</v>
      </c>
      <c r="C106" s="295"/>
      <c r="D106" s="36" t="s">
        <v>4566</v>
      </c>
      <c r="E106" s="112"/>
      <c r="F106" s="763" t="str">
        <f t="shared" si="8"/>
        <v/>
      </c>
      <c r="G106" s="89"/>
      <c r="H106" s="36" t="s">
        <v>4567</v>
      </c>
      <c r="I106" s="36" t="s">
        <v>4568</v>
      </c>
      <c r="J106" s="225"/>
      <c r="K106" s="119">
        <f t="shared" si="7"/>
        <v>1</v>
      </c>
      <c r="L106" s="406"/>
      <c r="M106" s="505"/>
      <c r="N106" s="505"/>
      <c r="O106" s="505"/>
    </row>
    <row r="107" spans="1:15" ht="75" x14ac:dyDescent="0.25">
      <c r="A107" s="301"/>
      <c r="B107" s="220">
        <v>92</v>
      </c>
      <c r="C107" s="295"/>
      <c r="D107" s="36" t="s">
        <v>4563</v>
      </c>
      <c r="E107" s="112"/>
      <c r="F107" s="763" t="str">
        <f t="shared" si="8"/>
        <v/>
      </c>
      <c r="G107" s="89"/>
      <c r="H107" s="36" t="s">
        <v>4564</v>
      </c>
      <c r="I107" s="36" t="s">
        <v>4565</v>
      </c>
      <c r="J107" s="225"/>
      <c r="K107" s="119">
        <f t="shared" si="7"/>
        <v>1</v>
      </c>
      <c r="L107" s="406"/>
      <c r="M107" s="505"/>
      <c r="N107" s="505"/>
      <c r="O107" s="505"/>
    </row>
    <row r="108" spans="1:15" ht="68.25" customHeight="1" x14ac:dyDescent="0.25">
      <c r="A108" s="301"/>
      <c r="B108" s="295">
        <v>93</v>
      </c>
      <c r="C108" s="295"/>
      <c r="D108" s="36" t="s">
        <v>4573</v>
      </c>
      <c r="E108" s="112"/>
      <c r="F108" s="763" t="str">
        <f t="shared" si="8"/>
        <v/>
      </c>
      <c r="G108" s="89"/>
      <c r="H108" s="36" t="s">
        <v>2218</v>
      </c>
      <c r="I108" s="36" t="s">
        <v>4576</v>
      </c>
      <c r="J108" s="225"/>
      <c r="K108" s="119">
        <f t="shared" si="7"/>
        <v>1</v>
      </c>
      <c r="L108" s="406"/>
      <c r="M108" s="505"/>
      <c r="N108" s="505"/>
      <c r="O108" s="505"/>
    </row>
    <row r="109" spans="1:15" ht="105.75" customHeight="1" x14ac:dyDescent="0.25">
      <c r="A109" s="301"/>
      <c r="B109" s="220">
        <v>94</v>
      </c>
      <c r="C109" s="295"/>
      <c r="D109" s="340" t="s">
        <v>4574</v>
      </c>
      <c r="E109" s="112"/>
      <c r="F109" s="763" t="str">
        <f t="shared" si="8"/>
        <v/>
      </c>
      <c r="G109" s="89"/>
      <c r="H109" s="33" t="s">
        <v>4575</v>
      </c>
      <c r="I109" s="36" t="s">
        <v>4577</v>
      </c>
      <c r="J109" s="225"/>
      <c r="K109" s="119">
        <f t="shared" si="7"/>
        <v>1</v>
      </c>
      <c r="L109" s="406"/>
      <c r="M109" s="505"/>
      <c r="N109" s="505"/>
      <c r="O109" s="505"/>
    </row>
    <row r="110" spans="1:15" ht="60" x14ac:dyDescent="0.25">
      <c r="A110" s="301"/>
      <c r="B110" s="295">
        <v>95</v>
      </c>
      <c r="C110" s="295"/>
      <c r="D110" s="292" t="s">
        <v>4578</v>
      </c>
      <c r="E110" s="112"/>
      <c r="F110" s="763" t="str">
        <f t="shared" si="8"/>
        <v/>
      </c>
      <c r="G110" s="89"/>
      <c r="H110" s="36" t="s">
        <v>4798</v>
      </c>
      <c r="I110" s="36" t="s">
        <v>2217</v>
      </c>
      <c r="J110" s="225"/>
      <c r="K110" s="119">
        <f t="shared" si="7"/>
        <v>1</v>
      </c>
      <c r="L110" s="406"/>
      <c r="M110" s="505"/>
      <c r="N110" s="505"/>
      <c r="O110" s="505"/>
    </row>
    <row r="111" spans="1:15" s="5" customFormat="1" ht="135" x14ac:dyDescent="0.25">
      <c r="A111" s="224"/>
      <c r="B111" s="220">
        <v>96</v>
      </c>
      <c r="C111" s="220"/>
      <c r="D111" s="83" t="s">
        <v>105</v>
      </c>
      <c r="E111" s="112"/>
      <c r="F111" s="763" t="str">
        <f t="shared" si="8"/>
        <v/>
      </c>
      <c r="G111" s="89"/>
      <c r="H111" s="83" t="s">
        <v>4800</v>
      </c>
      <c r="I111" s="83" t="s">
        <v>4799</v>
      </c>
      <c r="J111" s="225"/>
      <c r="K111" s="119">
        <f t="shared" si="7"/>
        <v>1</v>
      </c>
      <c r="L111" s="420"/>
      <c r="M111" s="597"/>
      <c r="N111" s="597"/>
      <c r="O111" s="597"/>
    </row>
    <row r="112" spans="1:15" s="5" customFormat="1" ht="135" x14ac:dyDescent="0.25">
      <c r="A112" s="224"/>
      <c r="B112" s="295">
        <v>97</v>
      </c>
      <c r="C112" s="220"/>
      <c r="D112" s="291" t="s">
        <v>3196</v>
      </c>
      <c r="E112" s="112"/>
      <c r="F112" s="763" t="str">
        <f t="shared" si="8"/>
        <v/>
      </c>
      <c r="G112" s="89"/>
      <c r="H112" s="83" t="s">
        <v>2175</v>
      </c>
      <c r="I112" s="292" t="s">
        <v>2174</v>
      </c>
      <c r="J112" s="225"/>
      <c r="K112" s="119">
        <f t="shared" si="7"/>
        <v>1</v>
      </c>
      <c r="L112" s="420"/>
      <c r="M112" s="597"/>
      <c r="N112" s="597"/>
      <c r="O112" s="597"/>
    </row>
    <row r="113" spans="1:15" s="5" customFormat="1" ht="75" x14ac:dyDescent="0.25">
      <c r="A113" s="224"/>
      <c r="B113" s="220">
        <v>98</v>
      </c>
      <c r="C113" s="220"/>
      <c r="D113" s="83" t="s">
        <v>3811</v>
      </c>
      <c r="E113" s="112"/>
      <c r="F113" s="763" t="str">
        <f t="shared" si="8"/>
        <v/>
      </c>
      <c r="G113" s="89"/>
      <c r="H113" s="83" t="s">
        <v>3062</v>
      </c>
      <c r="I113" s="83" t="s">
        <v>3063</v>
      </c>
      <c r="J113" s="225"/>
      <c r="K113" s="119">
        <f t="shared" si="7"/>
        <v>1</v>
      </c>
      <c r="L113" s="420"/>
      <c r="M113" s="597"/>
      <c r="N113" s="597"/>
      <c r="O113" s="597"/>
    </row>
    <row r="114" spans="1:15" s="5" customFormat="1" ht="135" x14ac:dyDescent="0.25">
      <c r="A114" s="224"/>
      <c r="B114" s="295">
        <v>99</v>
      </c>
      <c r="C114" s="220"/>
      <c r="D114" s="363" t="s">
        <v>4232</v>
      </c>
      <c r="E114" s="112"/>
      <c r="F114" s="763" t="str">
        <f t="shared" si="8"/>
        <v/>
      </c>
      <c r="G114" s="89"/>
      <c r="H114" s="26" t="s">
        <v>4240</v>
      </c>
      <c r="I114" s="26" t="s">
        <v>4261</v>
      </c>
      <c r="J114" s="225"/>
      <c r="K114" s="119">
        <f t="shared" si="7"/>
        <v>1</v>
      </c>
      <c r="L114" s="420"/>
      <c r="M114" s="597"/>
      <c r="N114" s="597"/>
      <c r="O114" s="597"/>
    </row>
    <row r="115" spans="1:15" s="5" customFormat="1" ht="120" x14ac:dyDescent="0.25">
      <c r="A115" s="224"/>
      <c r="B115" s="220">
        <v>100</v>
      </c>
      <c r="C115" s="220" t="s">
        <v>2868</v>
      </c>
      <c r="D115" s="83" t="s">
        <v>2286</v>
      </c>
      <c r="E115" s="112"/>
      <c r="F115" s="763" t="str">
        <f t="shared" si="8"/>
        <v/>
      </c>
      <c r="G115" s="89"/>
      <c r="H115" s="83" t="s">
        <v>3044</v>
      </c>
      <c r="I115" s="83" t="s">
        <v>3043</v>
      </c>
      <c r="J115" s="225"/>
      <c r="K115" s="119">
        <f t="shared" si="7"/>
        <v>1</v>
      </c>
      <c r="L115" s="420"/>
      <c r="M115" s="597"/>
      <c r="N115" s="597"/>
      <c r="O115" s="597"/>
    </row>
    <row r="116" spans="1:15" s="5" customFormat="1" ht="135" x14ac:dyDescent="0.25">
      <c r="A116" s="224"/>
      <c r="B116" s="295">
        <v>101</v>
      </c>
      <c r="C116" s="220" t="s">
        <v>2869</v>
      </c>
      <c r="D116" s="83" t="s">
        <v>2285</v>
      </c>
      <c r="E116" s="112"/>
      <c r="F116" s="763" t="str">
        <f t="shared" si="8"/>
        <v/>
      </c>
      <c r="G116" s="89"/>
      <c r="H116" s="83" t="s">
        <v>3045</v>
      </c>
      <c r="I116" s="83" t="s">
        <v>3046</v>
      </c>
      <c r="J116" s="225"/>
      <c r="K116" s="119">
        <f t="shared" si="7"/>
        <v>1</v>
      </c>
      <c r="L116" s="420"/>
      <c r="M116" s="597"/>
      <c r="N116" s="597"/>
      <c r="O116" s="597"/>
    </row>
    <row r="117" spans="1:15" s="5" customFormat="1" ht="23.1" customHeight="1" x14ac:dyDescent="0.25">
      <c r="A117" s="224"/>
      <c r="B117" s="457" t="s">
        <v>403</v>
      </c>
      <c r="C117" s="458"/>
      <c r="D117" s="458"/>
      <c r="E117" s="508"/>
      <c r="F117" s="463"/>
      <c r="G117" s="508"/>
      <c r="H117" s="458"/>
      <c r="I117" s="459"/>
      <c r="J117" s="225"/>
      <c r="K117" s="119"/>
      <c r="L117" s="420"/>
      <c r="M117" s="597"/>
      <c r="N117" s="597"/>
      <c r="O117" s="597"/>
    </row>
    <row r="118" spans="1:15" s="5" customFormat="1" ht="52.5" customHeight="1" x14ac:dyDescent="0.25">
      <c r="A118" s="224"/>
      <c r="B118" s="220">
        <v>102</v>
      </c>
      <c r="C118" s="87"/>
      <c r="D118" s="87" t="s">
        <v>3208</v>
      </c>
      <c r="E118" s="112"/>
      <c r="F118" s="763" t="str">
        <f>IF(E118="yes",3,IF(E118="Partial",2,IF(E118="No",1,IF(E118="N/A","",IF(E118="","")))))</f>
        <v/>
      </c>
      <c r="G118" s="89"/>
      <c r="H118" s="87" t="s">
        <v>3209</v>
      </c>
      <c r="I118" s="87" t="s">
        <v>3812</v>
      </c>
      <c r="J118" s="225"/>
      <c r="K118" s="119">
        <f t="shared" ref="K118:K157" si="9">IF(E118="",1,0)</f>
        <v>1</v>
      </c>
      <c r="L118" s="420"/>
      <c r="M118" s="597"/>
      <c r="N118" s="597"/>
      <c r="O118" s="597"/>
    </row>
    <row r="119" spans="1:15" s="5" customFormat="1" ht="85.5" customHeight="1" x14ac:dyDescent="0.25">
      <c r="A119" s="224"/>
      <c r="B119" s="220">
        <v>103</v>
      </c>
      <c r="C119" s="278"/>
      <c r="D119" s="87" t="s">
        <v>3813</v>
      </c>
      <c r="E119" s="112"/>
      <c r="F119" s="763" t="str">
        <f t="shared" ref="F119:F157" si="10">IF(E119="yes",3,IF(E119="Partial",2,IF(E119="No",1,IF(E119="N/A","",IF(E119="","")))))</f>
        <v/>
      </c>
      <c r="G119" s="89"/>
      <c r="H119" s="87" t="s">
        <v>4579</v>
      </c>
      <c r="I119" s="87" t="s">
        <v>3204</v>
      </c>
      <c r="J119" s="225"/>
      <c r="K119" s="119">
        <f t="shared" si="9"/>
        <v>1</v>
      </c>
      <c r="L119" s="420"/>
      <c r="M119" s="597"/>
      <c r="N119" s="597"/>
      <c r="O119" s="597"/>
    </row>
    <row r="120" spans="1:15" s="5" customFormat="1" ht="85.5" customHeight="1" x14ac:dyDescent="0.25">
      <c r="A120" s="224"/>
      <c r="B120" s="220">
        <v>104</v>
      </c>
      <c r="C120" s="278"/>
      <c r="D120" s="87" t="s">
        <v>3734</v>
      </c>
      <c r="E120" s="112"/>
      <c r="F120" s="763" t="str">
        <f t="shared" si="10"/>
        <v/>
      </c>
      <c r="G120" s="89"/>
      <c r="H120" s="87" t="s">
        <v>4802</v>
      </c>
      <c r="I120" s="87" t="s">
        <v>4580</v>
      </c>
      <c r="J120" s="225"/>
      <c r="K120" s="119">
        <f t="shared" si="9"/>
        <v>1</v>
      </c>
      <c r="L120" s="420"/>
      <c r="M120" s="597"/>
      <c r="N120" s="597"/>
      <c r="O120" s="597"/>
    </row>
    <row r="121" spans="1:15" s="5" customFormat="1" ht="75" x14ac:dyDescent="0.25">
      <c r="A121" s="224"/>
      <c r="B121" s="220">
        <v>105</v>
      </c>
      <c r="C121" s="220"/>
      <c r="D121" s="83" t="s">
        <v>71</v>
      </c>
      <c r="E121" s="112"/>
      <c r="F121" s="763" t="str">
        <f t="shared" si="10"/>
        <v/>
      </c>
      <c r="G121" s="89"/>
      <c r="H121" s="83" t="s">
        <v>103</v>
      </c>
      <c r="I121" s="83" t="s">
        <v>1692</v>
      </c>
      <c r="J121" s="225"/>
      <c r="K121" s="119">
        <f t="shared" si="9"/>
        <v>1</v>
      </c>
      <c r="L121" s="420"/>
      <c r="M121" s="597"/>
      <c r="N121" s="597"/>
      <c r="O121" s="597"/>
    </row>
    <row r="122" spans="1:15" s="5" customFormat="1" ht="75" x14ac:dyDescent="0.25">
      <c r="A122" s="224"/>
      <c r="B122" s="220">
        <v>106</v>
      </c>
      <c r="C122" s="220"/>
      <c r="D122" s="83" t="s">
        <v>77</v>
      </c>
      <c r="E122" s="112"/>
      <c r="F122" s="763" t="str">
        <f t="shared" si="10"/>
        <v/>
      </c>
      <c r="G122" s="89"/>
      <c r="H122" s="83" t="s">
        <v>104</v>
      </c>
      <c r="I122" s="83" t="s">
        <v>113</v>
      </c>
      <c r="J122" s="225"/>
      <c r="K122" s="119">
        <f t="shared" si="9"/>
        <v>1</v>
      </c>
      <c r="L122" s="420"/>
      <c r="M122" s="597"/>
      <c r="N122" s="597"/>
      <c r="O122" s="597"/>
    </row>
    <row r="123" spans="1:15" s="5" customFormat="1" ht="60" x14ac:dyDescent="0.25">
      <c r="A123" s="224"/>
      <c r="B123" s="220">
        <v>107</v>
      </c>
      <c r="C123" s="220"/>
      <c r="D123" s="83" t="s">
        <v>1695</v>
      </c>
      <c r="E123" s="112"/>
      <c r="F123" s="763" t="str">
        <f t="shared" si="10"/>
        <v/>
      </c>
      <c r="G123" s="89"/>
      <c r="H123" s="83" t="s">
        <v>1693</v>
      </c>
      <c r="I123" s="83" t="s">
        <v>109</v>
      </c>
      <c r="J123" s="225"/>
      <c r="K123" s="119">
        <f t="shared" si="9"/>
        <v>1</v>
      </c>
      <c r="L123" s="420"/>
      <c r="M123" s="597"/>
      <c r="N123" s="597"/>
      <c r="O123" s="597"/>
    </row>
    <row r="124" spans="1:15" s="5" customFormat="1" ht="90" x14ac:dyDescent="0.25">
      <c r="A124" s="224"/>
      <c r="B124" s="220">
        <v>108</v>
      </c>
      <c r="C124" s="220"/>
      <c r="D124" s="83" t="s">
        <v>1696</v>
      </c>
      <c r="E124" s="112"/>
      <c r="F124" s="763" t="str">
        <f t="shared" si="10"/>
        <v/>
      </c>
      <c r="G124" s="89"/>
      <c r="H124" s="83" t="s">
        <v>1694</v>
      </c>
      <c r="I124" s="83" t="s">
        <v>4643</v>
      </c>
      <c r="J124" s="225"/>
      <c r="K124" s="119">
        <f t="shared" si="9"/>
        <v>1</v>
      </c>
      <c r="L124" s="420"/>
      <c r="M124" s="597"/>
      <c r="N124" s="597"/>
      <c r="O124" s="597"/>
    </row>
    <row r="125" spans="1:15" s="5" customFormat="1" ht="45" x14ac:dyDescent="0.25">
      <c r="A125" s="224"/>
      <c r="B125" s="220">
        <v>109</v>
      </c>
      <c r="C125" s="220"/>
      <c r="D125" s="83" t="s">
        <v>2106</v>
      </c>
      <c r="E125" s="112"/>
      <c r="F125" s="763" t="str">
        <f t="shared" si="10"/>
        <v/>
      </c>
      <c r="G125" s="89"/>
      <c r="H125" s="83" t="s">
        <v>106</v>
      </c>
      <c r="I125" s="83" t="s">
        <v>1697</v>
      </c>
      <c r="J125" s="225"/>
      <c r="K125" s="119">
        <f t="shared" si="9"/>
        <v>1</v>
      </c>
      <c r="L125" s="420"/>
      <c r="M125" s="597"/>
      <c r="N125" s="597"/>
      <c r="O125" s="597"/>
    </row>
    <row r="126" spans="1:15" s="5" customFormat="1" ht="60" x14ac:dyDescent="0.25">
      <c r="A126" s="224"/>
      <c r="B126" s="220">
        <v>110</v>
      </c>
      <c r="C126" s="220"/>
      <c r="D126" s="83" t="s">
        <v>4581</v>
      </c>
      <c r="E126" s="112"/>
      <c r="F126" s="763" t="str">
        <f t="shared" si="10"/>
        <v/>
      </c>
      <c r="G126" s="89"/>
      <c r="H126" s="83" t="s">
        <v>114</v>
      </c>
      <c r="I126" s="83" t="s">
        <v>1698</v>
      </c>
      <c r="J126" s="225"/>
      <c r="K126" s="119">
        <f t="shared" si="9"/>
        <v>1</v>
      </c>
      <c r="L126" s="420"/>
      <c r="M126" s="597"/>
      <c r="N126" s="597"/>
      <c r="O126" s="597"/>
    </row>
    <row r="127" spans="1:15" s="5" customFormat="1" ht="105" x14ac:dyDescent="0.25">
      <c r="A127" s="224"/>
      <c r="B127" s="220">
        <v>111</v>
      </c>
      <c r="C127" s="220"/>
      <c r="D127" s="83" t="s">
        <v>76</v>
      </c>
      <c r="E127" s="112"/>
      <c r="F127" s="763" t="str">
        <f t="shared" si="10"/>
        <v/>
      </c>
      <c r="G127" s="89"/>
      <c r="H127" s="83" t="s">
        <v>4801</v>
      </c>
      <c r="I127" s="83" t="s">
        <v>115</v>
      </c>
      <c r="J127" s="225"/>
      <c r="K127" s="119">
        <f t="shared" si="9"/>
        <v>1</v>
      </c>
      <c r="L127" s="420"/>
      <c r="M127" s="597"/>
      <c r="N127" s="597"/>
      <c r="O127" s="597"/>
    </row>
    <row r="128" spans="1:15" s="5" customFormat="1" ht="60" x14ac:dyDescent="0.25">
      <c r="A128" s="224"/>
      <c r="B128" s="220">
        <v>112</v>
      </c>
      <c r="C128" s="220"/>
      <c r="D128" s="83" t="s">
        <v>4582</v>
      </c>
      <c r="E128" s="112"/>
      <c r="F128" s="763" t="str">
        <f t="shared" si="10"/>
        <v/>
      </c>
      <c r="G128" s="89"/>
      <c r="H128" s="83" t="s">
        <v>4583</v>
      </c>
      <c r="I128" s="83" t="s">
        <v>4584</v>
      </c>
      <c r="J128" s="225"/>
      <c r="K128" s="119">
        <f t="shared" si="9"/>
        <v>1</v>
      </c>
      <c r="L128" s="420"/>
      <c r="M128" s="597"/>
      <c r="N128" s="597"/>
      <c r="O128" s="597"/>
    </row>
    <row r="129" spans="1:15" s="5" customFormat="1" ht="75" x14ac:dyDescent="0.25">
      <c r="A129" s="224"/>
      <c r="B129" s="220">
        <v>113</v>
      </c>
      <c r="C129" s="220"/>
      <c r="D129" s="83" t="s">
        <v>75</v>
      </c>
      <c r="E129" s="112"/>
      <c r="F129" s="763" t="str">
        <f t="shared" si="10"/>
        <v/>
      </c>
      <c r="G129" s="89"/>
      <c r="H129" s="83" t="s">
        <v>1699</v>
      </c>
      <c r="I129" s="83" t="s">
        <v>1700</v>
      </c>
      <c r="J129" s="225"/>
      <c r="K129" s="119">
        <f t="shared" si="9"/>
        <v>1</v>
      </c>
      <c r="L129" s="420"/>
      <c r="M129" s="597"/>
      <c r="N129" s="597"/>
      <c r="O129" s="597"/>
    </row>
    <row r="130" spans="1:15" s="5" customFormat="1" ht="135" x14ac:dyDescent="0.25">
      <c r="A130" s="224"/>
      <c r="B130" s="220">
        <v>114</v>
      </c>
      <c r="C130" s="220"/>
      <c r="D130" s="83" t="s">
        <v>116</v>
      </c>
      <c r="E130" s="112"/>
      <c r="F130" s="763" t="str">
        <f t="shared" si="10"/>
        <v/>
      </c>
      <c r="G130" s="89"/>
      <c r="H130" s="83" t="s">
        <v>50</v>
      </c>
      <c r="I130" s="83" t="s">
        <v>51</v>
      </c>
      <c r="J130" s="225"/>
      <c r="K130" s="119">
        <f t="shared" si="9"/>
        <v>1</v>
      </c>
      <c r="L130" s="420"/>
      <c r="M130" s="597"/>
      <c r="N130" s="597"/>
      <c r="O130" s="597"/>
    </row>
    <row r="131" spans="1:15" s="6" customFormat="1" ht="135" x14ac:dyDescent="0.25">
      <c r="A131" s="221"/>
      <c r="B131" s="220">
        <v>115</v>
      </c>
      <c r="C131" s="220"/>
      <c r="D131" s="83" t="s">
        <v>4585</v>
      </c>
      <c r="E131" s="112"/>
      <c r="F131" s="763" t="str">
        <f t="shared" si="10"/>
        <v/>
      </c>
      <c r="G131" s="89"/>
      <c r="H131" s="83" t="s">
        <v>4586</v>
      </c>
      <c r="I131" s="83" t="s">
        <v>4587</v>
      </c>
      <c r="J131" s="222"/>
      <c r="K131" s="119">
        <f t="shared" si="9"/>
        <v>1</v>
      </c>
      <c r="L131" s="415"/>
      <c r="M131" s="595"/>
      <c r="N131" s="595"/>
      <c r="O131" s="595"/>
    </row>
    <row r="132" spans="1:15" s="6" customFormat="1" ht="135" x14ac:dyDescent="0.25">
      <c r="A132" s="221"/>
      <c r="B132" s="220">
        <v>116</v>
      </c>
      <c r="C132" s="220"/>
      <c r="D132" s="83" t="s">
        <v>3197</v>
      </c>
      <c r="E132" s="112"/>
      <c r="F132" s="763" t="str">
        <f t="shared" si="10"/>
        <v/>
      </c>
      <c r="G132" s="89"/>
      <c r="H132" s="83" t="s">
        <v>4710</v>
      </c>
      <c r="I132" s="83" t="s">
        <v>1116</v>
      </c>
      <c r="J132" s="222"/>
      <c r="K132" s="119">
        <f t="shared" si="9"/>
        <v>1</v>
      </c>
      <c r="L132" s="415"/>
      <c r="M132" s="595"/>
      <c r="N132" s="595"/>
      <c r="O132" s="595"/>
    </row>
    <row r="133" spans="1:15" s="6" customFormat="1" ht="45" x14ac:dyDescent="0.25">
      <c r="A133" s="221"/>
      <c r="B133" s="220">
        <v>117</v>
      </c>
      <c r="C133" s="220"/>
      <c r="D133" s="83" t="s">
        <v>458</v>
      </c>
      <c r="E133" s="112"/>
      <c r="F133" s="763" t="str">
        <f t="shared" si="10"/>
        <v/>
      </c>
      <c r="G133" s="89"/>
      <c r="H133" s="83" t="s">
        <v>117</v>
      </c>
      <c r="I133" s="83" t="s">
        <v>1701</v>
      </c>
      <c r="J133" s="222"/>
      <c r="K133" s="119">
        <f t="shared" si="9"/>
        <v>1</v>
      </c>
      <c r="L133" s="415"/>
      <c r="M133" s="595"/>
      <c r="N133" s="595"/>
      <c r="O133" s="595"/>
    </row>
    <row r="134" spans="1:15" s="6" customFormat="1" ht="135" x14ac:dyDescent="0.25">
      <c r="A134" s="221"/>
      <c r="B134" s="220">
        <v>118</v>
      </c>
      <c r="C134" s="220"/>
      <c r="D134" s="83" t="s">
        <v>3198</v>
      </c>
      <c r="E134" s="112"/>
      <c r="F134" s="763" t="str">
        <f t="shared" si="10"/>
        <v/>
      </c>
      <c r="G134" s="89"/>
      <c r="H134" s="83" t="s">
        <v>4803</v>
      </c>
      <c r="I134" s="83" t="s">
        <v>2870</v>
      </c>
      <c r="J134" s="222"/>
      <c r="K134" s="119">
        <f t="shared" si="9"/>
        <v>1</v>
      </c>
      <c r="L134" s="415"/>
      <c r="M134" s="595"/>
      <c r="N134" s="595"/>
      <c r="O134" s="595"/>
    </row>
    <row r="135" spans="1:15" s="6" customFormat="1" ht="60" x14ac:dyDescent="0.25">
      <c r="A135" s="221"/>
      <c r="B135" s="220">
        <v>119</v>
      </c>
      <c r="C135" s="220"/>
      <c r="D135" s="83" t="s">
        <v>4588</v>
      </c>
      <c r="E135" s="112"/>
      <c r="F135" s="763" t="str">
        <f t="shared" si="10"/>
        <v/>
      </c>
      <c r="G135" s="89"/>
      <c r="H135" s="83" t="s">
        <v>4589</v>
      </c>
      <c r="I135" s="83" t="s">
        <v>4590</v>
      </c>
      <c r="J135" s="222"/>
      <c r="K135" s="119">
        <f t="shared" si="9"/>
        <v>1</v>
      </c>
      <c r="L135" s="415"/>
      <c r="M135" s="595"/>
      <c r="N135" s="595"/>
      <c r="O135" s="595"/>
    </row>
    <row r="136" spans="1:15" s="6" customFormat="1" ht="75" x14ac:dyDescent="0.25">
      <c r="A136" s="221"/>
      <c r="B136" s="220">
        <v>120</v>
      </c>
      <c r="C136" s="220"/>
      <c r="D136" s="83" t="s">
        <v>3199</v>
      </c>
      <c r="E136" s="112"/>
      <c r="F136" s="763" t="str">
        <f t="shared" si="10"/>
        <v/>
      </c>
      <c r="G136" s="89"/>
      <c r="H136" s="83" t="s">
        <v>4805</v>
      </c>
      <c r="I136" s="83" t="s">
        <v>4804</v>
      </c>
      <c r="J136" s="222"/>
      <c r="K136" s="119">
        <f t="shared" si="9"/>
        <v>1</v>
      </c>
      <c r="L136" s="415"/>
      <c r="M136" s="595"/>
      <c r="N136" s="595"/>
      <c r="O136" s="595"/>
    </row>
    <row r="137" spans="1:15" s="6" customFormat="1" ht="105" x14ac:dyDescent="0.25">
      <c r="A137" s="221"/>
      <c r="B137" s="220">
        <v>121</v>
      </c>
      <c r="C137" s="220"/>
      <c r="D137" s="83" t="s">
        <v>3200</v>
      </c>
      <c r="E137" s="112"/>
      <c r="F137" s="763" t="str">
        <f t="shared" si="10"/>
        <v/>
      </c>
      <c r="G137" s="89"/>
      <c r="H137" s="83" t="s">
        <v>4807</v>
      </c>
      <c r="I137" s="83" t="s">
        <v>4806</v>
      </c>
      <c r="J137" s="222"/>
      <c r="K137" s="119">
        <f t="shared" si="9"/>
        <v>1</v>
      </c>
      <c r="L137" s="415"/>
      <c r="M137" s="595"/>
      <c r="N137" s="595"/>
      <c r="O137" s="595"/>
    </row>
    <row r="138" spans="1:15" s="6" customFormat="1" ht="105" x14ac:dyDescent="0.25">
      <c r="A138" s="221"/>
      <c r="B138" s="220">
        <v>122</v>
      </c>
      <c r="C138" s="220"/>
      <c r="D138" s="83" t="s">
        <v>4591</v>
      </c>
      <c r="E138" s="112"/>
      <c r="F138" s="763" t="str">
        <f t="shared" si="10"/>
        <v/>
      </c>
      <c r="G138" s="89"/>
      <c r="H138" s="83" t="s">
        <v>4808</v>
      </c>
      <c r="I138" s="83" t="s">
        <v>2255</v>
      </c>
      <c r="J138" s="222"/>
      <c r="K138" s="119">
        <f t="shared" si="9"/>
        <v>1</v>
      </c>
      <c r="L138" s="415"/>
      <c r="M138" s="595"/>
      <c r="N138" s="595"/>
      <c r="O138" s="595"/>
    </row>
    <row r="139" spans="1:15" s="6" customFormat="1" ht="75" x14ac:dyDescent="0.25">
      <c r="A139" s="221"/>
      <c r="B139" s="220">
        <v>123</v>
      </c>
      <c r="C139" s="220"/>
      <c r="D139" s="83" t="s">
        <v>4592</v>
      </c>
      <c r="E139" s="112"/>
      <c r="F139" s="763" t="str">
        <f t="shared" si="10"/>
        <v/>
      </c>
      <c r="G139" s="89"/>
      <c r="H139" s="83" t="s">
        <v>61</v>
      </c>
      <c r="I139" s="83" t="s">
        <v>4644</v>
      </c>
      <c r="J139" s="222"/>
      <c r="K139" s="119">
        <f t="shared" si="9"/>
        <v>1</v>
      </c>
      <c r="L139" s="415"/>
      <c r="M139" s="595"/>
      <c r="N139" s="595"/>
      <c r="O139" s="595"/>
    </row>
    <row r="140" spans="1:15" s="6" customFormat="1" ht="120" x14ac:dyDescent="0.25">
      <c r="A140" s="221"/>
      <c r="B140" s="220">
        <v>124</v>
      </c>
      <c r="C140" s="220"/>
      <c r="D140" s="83" t="s">
        <v>4593</v>
      </c>
      <c r="E140" s="112"/>
      <c r="F140" s="763" t="str">
        <f t="shared" si="10"/>
        <v/>
      </c>
      <c r="G140" s="89"/>
      <c r="H140" s="83" t="s">
        <v>55</v>
      </c>
      <c r="I140" s="83" t="s">
        <v>66</v>
      </c>
      <c r="J140" s="222"/>
      <c r="K140" s="119">
        <f t="shared" si="9"/>
        <v>1</v>
      </c>
      <c r="L140" s="415"/>
      <c r="M140" s="595"/>
      <c r="N140" s="595"/>
      <c r="O140" s="595"/>
    </row>
    <row r="141" spans="1:15" s="6" customFormat="1" ht="105" x14ac:dyDescent="0.25">
      <c r="A141" s="221"/>
      <c r="B141" s="220">
        <v>125</v>
      </c>
      <c r="C141" s="220"/>
      <c r="D141" s="83" t="s">
        <v>1702</v>
      </c>
      <c r="E141" s="112"/>
      <c r="F141" s="763" t="str">
        <f t="shared" si="10"/>
        <v/>
      </c>
      <c r="G141" s="89"/>
      <c r="H141" s="83" t="s">
        <v>118</v>
      </c>
      <c r="I141" s="83" t="s">
        <v>2871</v>
      </c>
      <c r="J141" s="222"/>
      <c r="K141" s="119">
        <f t="shared" si="9"/>
        <v>1</v>
      </c>
      <c r="L141" s="415"/>
      <c r="M141" s="595"/>
      <c r="N141" s="595"/>
      <c r="O141" s="595"/>
    </row>
    <row r="142" spans="1:15" ht="60" x14ac:dyDescent="0.25">
      <c r="A142" s="221"/>
      <c r="B142" s="220">
        <v>126</v>
      </c>
      <c r="C142" s="295"/>
      <c r="D142" s="36" t="s">
        <v>2179</v>
      </c>
      <c r="E142" s="112"/>
      <c r="F142" s="763" t="str">
        <f t="shared" si="10"/>
        <v/>
      </c>
      <c r="G142" s="89"/>
      <c r="H142" s="36" t="s">
        <v>2176</v>
      </c>
      <c r="I142" s="36" t="s">
        <v>2219</v>
      </c>
      <c r="J142" s="222"/>
      <c r="K142" s="119">
        <f t="shared" si="9"/>
        <v>1</v>
      </c>
      <c r="L142" s="406"/>
      <c r="M142" s="505"/>
      <c r="N142" s="505"/>
      <c r="O142" s="505"/>
    </row>
    <row r="143" spans="1:15" s="6" customFormat="1" ht="150" x14ac:dyDescent="0.25">
      <c r="A143" s="221"/>
      <c r="B143" s="220">
        <v>127</v>
      </c>
      <c r="C143" s="220"/>
      <c r="D143" s="83" t="s">
        <v>65</v>
      </c>
      <c r="E143" s="112"/>
      <c r="F143" s="763" t="str">
        <f t="shared" si="10"/>
        <v/>
      </c>
      <c r="G143" s="89"/>
      <c r="H143" s="83" t="s">
        <v>1703</v>
      </c>
      <c r="I143" s="83" t="s">
        <v>60</v>
      </c>
      <c r="J143" s="222"/>
      <c r="K143" s="119">
        <f t="shared" si="9"/>
        <v>1</v>
      </c>
      <c r="L143" s="415"/>
      <c r="M143" s="595"/>
      <c r="N143" s="595"/>
      <c r="O143" s="595"/>
    </row>
    <row r="144" spans="1:15" ht="75" x14ac:dyDescent="0.25">
      <c r="A144" s="221"/>
      <c r="B144" s="220">
        <v>128</v>
      </c>
      <c r="C144" s="295"/>
      <c r="D144" s="36" t="s">
        <v>4228</v>
      </c>
      <c r="E144" s="112"/>
      <c r="F144" s="763" t="str">
        <f t="shared" si="10"/>
        <v/>
      </c>
      <c r="G144" s="89"/>
      <c r="H144" s="33" t="s">
        <v>4594</v>
      </c>
      <c r="I144" s="33" t="s">
        <v>4229</v>
      </c>
      <c r="J144" s="222"/>
      <c r="K144" s="119">
        <f t="shared" si="9"/>
        <v>1</v>
      </c>
      <c r="L144" s="406"/>
      <c r="M144" s="505"/>
      <c r="N144" s="505"/>
      <c r="O144" s="505"/>
    </row>
    <row r="145" spans="1:15" s="6" customFormat="1" ht="75" x14ac:dyDescent="0.25">
      <c r="A145" s="221"/>
      <c r="B145" s="220">
        <v>129</v>
      </c>
      <c r="C145" s="220"/>
      <c r="D145" s="83" t="s">
        <v>3201</v>
      </c>
      <c r="E145" s="112"/>
      <c r="F145" s="763" t="str">
        <f t="shared" si="10"/>
        <v/>
      </c>
      <c r="G145" s="89"/>
      <c r="H145" s="83" t="s">
        <v>1704</v>
      </c>
      <c r="I145" s="83" t="s">
        <v>56</v>
      </c>
      <c r="J145" s="222"/>
      <c r="K145" s="119">
        <f t="shared" si="9"/>
        <v>1</v>
      </c>
      <c r="L145" s="415"/>
      <c r="M145" s="595"/>
      <c r="N145" s="595"/>
      <c r="O145" s="595"/>
    </row>
    <row r="146" spans="1:15" s="6" customFormat="1" ht="60" x14ac:dyDescent="0.25">
      <c r="A146" s="221"/>
      <c r="B146" s="220">
        <v>130</v>
      </c>
      <c r="C146" s="220"/>
      <c r="D146" s="83" t="s">
        <v>1706</v>
      </c>
      <c r="E146" s="112"/>
      <c r="F146" s="763" t="str">
        <f t="shared" si="10"/>
        <v/>
      </c>
      <c r="G146" s="89"/>
      <c r="H146" s="83" t="s">
        <v>55</v>
      </c>
      <c r="I146" s="83" t="s">
        <v>1705</v>
      </c>
      <c r="J146" s="222"/>
      <c r="K146" s="119">
        <f t="shared" si="9"/>
        <v>1</v>
      </c>
      <c r="L146" s="415"/>
      <c r="M146" s="595"/>
      <c r="N146" s="595"/>
      <c r="O146" s="595"/>
    </row>
    <row r="147" spans="1:15" s="5" customFormat="1" ht="120" x14ac:dyDescent="0.25">
      <c r="A147" s="224"/>
      <c r="B147" s="220">
        <v>131</v>
      </c>
      <c r="C147" s="220"/>
      <c r="D147" s="83" t="s">
        <v>3202</v>
      </c>
      <c r="E147" s="112"/>
      <c r="F147" s="763" t="str">
        <f t="shared" si="10"/>
        <v/>
      </c>
      <c r="G147" s="89"/>
      <c r="H147" s="83" t="s">
        <v>57</v>
      </c>
      <c r="I147" s="83" t="s">
        <v>58</v>
      </c>
      <c r="J147" s="225"/>
      <c r="K147" s="119">
        <f t="shared" si="9"/>
        <v>1</v>
      </c>
      <c r="L147" s="420"/>
      <c r="M147" s="597"/>
      <c r="N147" s="597"/>
      <c r="O147" s="597"/>
    </row>
    <row r="148" spans="1:15" s="5" customFormat="1" ht="195" x14ac:dyDescent="0.25">
      <c r="A148" s="224"/>
      <c r="B148" s="220">
        <v>132</v>
      </c>
      <c r="C148" s="220"/>
      <c r="D148" s="83" t="s">
        <v>2180</v>
      </c>
      <c r="E148" s="112"/>
      <c r="F148" s="763" t="str">
        <f t="shared" si="10"/>
        <v/>
      </c>
      <c r="G148" s="89"/>
      <c r="H148" s="83" t="s">
        <v>64</v>
      </c>
      <c r="I148" s="83" t="s">
        <v>2181</v>
      </c>
      <c r="J148" s="225"/>
      <c r="K148" s="119">
        <f t="shared" si="9"/>
        <v>1</v>
      </c>
      <c r="L148" s="420"/>
      <c r="M148" s="597"/>
      <c r="N148" s="597"/>
      <c r="O148" s="597"/>
    </row>
    <row r="149" spans="1:15" s="5" customFormat="1" ht="210" x14ac:dyDescent="0.25">
      <c r="A149" s="224"/>
      <c r="B149" s="220">
        <v>133</v>
      </c>
      <c r="C149" s="220"/>
      <c r="D149" s="83" t="s">
        <v>3203</v>
      </c>
      <c r="E149" s="112"/>
      <c r="F149" s="763" t="str">
        <f t="shared" si="10"/>
        <v/>
      </c>
      <c r="G149" s="89"/>
      <c r="H149" s="83" t="s">
        <v>4595</v>
      </c>
      <c r="I149" s="83" t="s">
        <v>2182</v>
      </c>
      <c r="J149" s="225"/>
      <c r="K149" s="119">
        <f t="shared" si="9"/>
        <v>1</v>
      </c>
      <c r="L149" s="420"/>
      <c r="M149" s="597"/>
      <c r="N149" s="597"/>
      <c r="O149" s="597"/>
    </row>
    <row r="150" spans="1:15" s="6" customFormat="1" ht="75" x14ac:dyDescent="0.25">
      <c r="A150" s="221"/>
      <c r="B150" s="220">
        <v>134</v>
      </c>
      <c r="C150" s="220"/>
      <c r="D150" s="83" t="s">
        <v>107</v>
      </c>
      <c r="E150" s="112"/>
      <c r="F150" s="763" t="str">
        <f t="shared" si="10"/>
        <v/>
      </c>
      <c r="G150" s="89"/>
      <c r="H150" s="83" t="s">
        <v>4596</v>
      </c>
      <c r="I150" s="83" t="s">
        <v>1707</v>
      </c>
      <c r="J150" s="222"/>
      <c r="K150" s="119">
        <f t="shared" si="9"/>
        <v>1</v>
      </c>
      <c r="L150" s="415"/>
      <c r="M150" s="595"/>
      <c r="N150" s="595"/>
      <c r="O150" s="595"/>
    </row>
    <row r="151" spans="1:15" s="6" customFormat="1" ht="75" x14ac:dyDescent="0.25">
      <c r="A151" s="221"/>
      <c r="B151" s="220">
        <v>135</v>
      </c>
      <c r="C151" s="220"/>
      <c r="D151" s="83" t="s">
        <v>73</v>
      </c>
      <c r="E151" s="112"/>
      <c r="F151" s="763" t="str">
        <f t="shared" si="10"/>
        <v/>
      </c>
      <c r="G151" s="89"/>
      <c r="H151" s="83" t="s">
        <v>108</v>
      </c>
      <c r="I151" s="83" t="s">
        <v>4597</v>
      </c>
      <c r="J151" s="222"/>
      <c r="K151" s="119">
        <f t="shared" si="9"/>
        <v>1</v>
      </c>
      <c r="L151" s="415"/>
      <c r="M151" s="595"/>
      <c r="N151" s="595"/>
      <c r="O151" s="595"/>
    </row>
    <row r="152" spans="1:15" s="6" customFormat="1" ht="90" x14ac:dyDescent="0.25">
      <c r="A152" s="221"/>
      <c r="B152" s="220">
        <v>136</v>
      </c>
      <c r="C152" s="220"/>
      <c r="D152" s="83" t="s">
        <v>1709</v>
      </c>
      <c r="E152" s="112"/>
      <c r="F152" s="763" t="str">
        <f t="shared" si="10"/>
        <v/>
      </c>
      <c r="G152" s="89"/>
      <c r="H152" s="83" t="s">
        <v>1708</v>
      </c>
      <c r="I152" s="83" t="s">
        <v>2183</v>
      </c>
      <c r="J152" s="222"/>
      <c r="K152" s="119">
        <f t="shared" si="9"/>
        <v>1</v>
      </c>
      <c r="L152" s="415"/>
      <c r="M152" s="595"/>
      <c r="N152" s="595"/>
      <c r="O152" s="595"/>
    </row>
    <row r="153" spans="1:15" s="5" customFormat="1" ht="180" x14ac:dyDescent="0.25">
      <c r="A153" s="224"/>
      <c r="B153" s="220">
        <v>137</v>
      </c>
      <c r="C153" s="220"/>
      <c r="D153" s="83" t="s">
        <v>4598</v>
      </c>
      <c r="E153" s="112"/>
      <c r="F153" s="763" t="str">
        <f t="shared" si="10"/>
        <v/>
      </c>
      <c r="G153" s="89"/>
      <c r="H153" s="83" t="s">
        <v>2872</v>
      </c>
      <c r="I153" s="83" t="s">
        <v>119</v>
      </c>
      <c r="J153" s="225"/>
      <c r="K153" s="119">
        <f t="shared" si="9"/>
        <v>1</v>
      </c>
      <c r="L153" s="420"/>
      <c r="M153" s="597"/>
      <c r="N153" s="597"/>
      <c r="O153" s="597"/>
    </row>
    <row r="154" spans="1:15" s="5" customFormat="1" ht="150" x14ac:dyDescent="0.25">
      <c r="A154" s="224"/>
      <c r="B154" s="220">
        <v>138</v>
      </c>
      <c r="C154" s="220"/>
      <c r="D154" s="83" t="s">
        <v>1710</v>
      </c>
      <c r="E154" s="112"/>
      <c r="F154" s="763" t="str">
        <f t="shared" si="10"/>
        <v/>
      </c>
      <c r="G154" s="89"/>
      <c r="H154" s="83" t="s">
        <v>59</v>
      </c>
      <c r="I154" s="83" t="s">
        <v>4599</v>
      </c>
      <c r="J154" s="225"/>
      <c r="K154" s="119">
        <f t="shared" si="9"/>
        <v>1</v>
      </c>
      <c r="L154" s="420"/>
      <c r="M154" s="597"/>
      <c r="N154" s="597"/>
      <c r="O154" s="597"/>
    </row>
    <row r="155" spans="1:15" s="5" customFormat="1" ht="60" x14ac:dyDescent="0.25">
      <c r="A155" s="224"/>
      <c r="B155" s="220">
        <v>139</v>
      </c>
      <c r="C155" s="220"/>
      <c r="D155" s="83" t="s">
        <v>4601</v>
      </c>
      <c r="E155" s="112"/>
      <c r="F155" s="763" t="str">
        <f t="shared" si="10"/>
        <v/>
      </c>
      <c r="G155" s="89"/>
      <c r="H155" s="83" t="s">
        <v>4809</v>
      </c>
      <c r="I155" s="83" t="s">
        <v>4600</v>
      </c>
      <c r="J155" s="225"/>
      <c r="K155" s="119">
        <f t="shared" si="9"/>
        <v>1</v>
      </c>
      <c r="L155" s="420"/>
      <c r="M155" s="597"/>
      <c r="N155" s="597"/>
      <c r="O155" s="597"/>
    </row>
    <row r="156" spans="1:15" s="5" customFormat="1" ht="75" x14ac:dyDescent="0.25">
      <c r="A156" s="224"/>
      <c r="B156" s="220">
        <v>140</v>
      </c>
      <c r="C156" s="220"/>
      <c r="D156" s="83" t="s">
        <v>2178</v>
      </c>
      <c r="E156" s="112"/>
      <c r="F156" s="763" t="str">
        <f t="shared" ref="F156" si="11">IF(E156="yes",3,IF(E156="Partial",2,IF(E156="No",1,IF(E156="N/A","",IF(E156="","")))))</f>
        <v/>
      </c>
      <c r="G156" s="89"/>
      <c r="H156" s="83" t="s">
        <v>4810</v>
      </c>
      <c r="I156" s="83" t="s">
        <v>2873</v>
      </c>
      <c r="J156" s="225"/>
      <c r="K156" s="119">
        <f t="shared" si="9"/>
        <v>1</v>
      </c>
      <c r="L156" s="420"/>
      <c r="M156" s="597"/>
      <c r="N156" s="597"/>
      <c r="O156" s="597"/>
    </row>
    <row r="157" spans="1:15" ht="60" x14ac:dyDescent="0.25">
      <c r="A157" s="152"/>
      <c r="B157" s="220">
        <v>141</v>
      </c>
      <c r="C157" s="220"/>
      <c r="D157" s="83" t="s">
        <v>5125</v>
      </c>
      <c r="E157" s="112" t="s">
        <v>29</v>
      </c>
      <c r="F157" s="763">
        <f t="shared" si="10"/>
        <v>3</v>
      </c>
      <c r="G157" s="89"/>
      <c r="H157" s="83"/>
      <c r="I157" s="83" t="s">
        <v>5117</v>
      </c>
      <c r="J157" s="211"/>
      <c r="K157" s="119">
        <f t="shared" si="9"/>
        <v>0</v>
      </c>
      <c r="L157" s="406"/>
      <c r="M157" s="505"/>
      <c r="N157" s="505"/>
      <c r="O157" s="505"/>
    </row>
    <row r="158" spans="1:15" s="69" customFormat="1" x14ac:dyDescent="0.25">
      <c r="A158" s="90"/>
      <c r="B158" s="881"/>
      <c r="C158" s="881"/>
      <c r="D158" s="881"/>
      <c r="E158" s="881"/>
      <c r="F158" s="881"/>
      <c r="G158" s="881"/>
      <c r="H158" s="881"/>
      <c r="I158" s="881"/>
      <c r="J158" s="93"/>
      <c r="K158" s="119"/>
      <c r="L158" s="405"/>
    </row>
    <row r="159" spans="1:15" s="69" customFormat="1" ht="24" customHeight="1" x14ac:dyDescent="0.25">
      <c r="A159" s="90"/>
      <c r="B159" s="881"/>
      <c r="C159" s="881"/>
      <c r="D159" s="881"/>
      <c r="E159" s="881"/>
      <c r="F159" s="881"/>
      <c r="G159" s="881"/>
      <c r="H159" s="881"/>
      <c r="I159" s="881"/>
      <c r="J159" s="93"/>
      <c r="K159" s="119"/>
      <c r="L159" s="405"/>
    </row>
    <row r="160" spans="1:15" s="69" customFormat="1" x14ac:dyDescent="0.25">
      <c r="A160" s="90"/>
      <c r="B160" s="881"/>
      <c r="C160" s="881"/>
      <c r="D160" s="881"/>
      <c r="E160" s="881"/>
      <c r="F160" s="881"/>
      <c r="G160" s="881"/>
      <c r="H160" s="881"/>
      <c r="I160" s="881"/>
      <c r="J160" s="93"/>
      <c r="K160" s="119"/>
      <c r="L160" s="405"/>
    </row>
    <row r="161" spans="1:12" s="69" customFormat="1" ht="24" customHeight="1" x14ac:dyDescent="0.25">
      <c r="A161" s="90"/>
      <c r="B161" s="253"/>
      <c r="C161" s="253"/>
      <c r="D161" s="253"/>
      <c r="E161" s="253"/>
      <c r="F161" s="253"/>
      <c r="G161" s="253"/>
      <c r="H161" s="253"/>
      <c r="I161" s="253"/>
      <c r="J161" s="93"/>
      <c r="K161" s="119"/>
      <c r="L161" s="405"/>
    </row>
    <row r="162" spans="1:12" ht="15.75" thickBot="1" x14ac:dyDescent="0.3">
      <c r="A162" s="102"/>
      <c r="B162" s="226"/>
      <c r="C162" s="226"/>
      <c r="D162" s="157"/>
      <c r="E162" s="157"/>
      <c r="F162" s="157"/>
      <c r="G162" s="157"/>
      <c r="H162" s="157"/>
      <c r="I162" s="157"/>
      <c r="J162" s="158"/>
      <c r="K162" s="119">
        <f>SUM(K13:K157)</f>
        <v>137</v>
      </c>
      <c r="L162" s="406"/>
    </row>
    <row r="163" spans="1:12" x14ac:dyDescent="0.25">
      <c r="D163" s="282"/>
      <c r="L163" s="406"/>
    </row>
    <row r="164" spans="1:12" x14ac:dyDescent="0.25">
      <c r="D164" s="282"/>
      <c r="L164" s="406"/>
    </row>
    <row r="165" spans="1:12" x14ac:dyDescent="0.25">
      <c r="D165" s="282"/>
      <c r="L165" s="406"/>
    </row>
    <row r="166" spans="1:12" hidden="1" x14ac:dyDescent="0.25">
      <c r="L166" s="406"/>
    </row>
    <row r="167" spans="1:12" s="69" customFormat="1" ht="15" hidden="1" customHeight="1" x14ac:dyDescent="0.25">
      <c r="B167" s="880" t="s">
        <v>1505</v>
      </c>
      <c r="C167" s="880"/>
      <c r="D167" s="73">
        <f>SUM(F13:F157)</f>
        <v>12</v>
      </c>
      <c r="E167" s="114"/>
      <c r="F167" s="114"/>
      <c r="G167" s="114"/>
      <c r="H167" s="114"/>
      <c r="I167" s="114"/>
      <c r="K167" s="183"/>
      <c r="L167" s="405"/>
    </row>
    <row r="168" spans="1:12" s="69" customFormat="1" ht="15" hidden="1" customHeight="1" x14ac:dyDescent="0.25">
      <c r="B168" s="116"/>
      <c r="C168" s="138"/>
      <c r="D168" s="114"/>
      <c r="E168" s="114"/>
      <c r="F168" s="114"/>
      <c r="G168" s="114"/>
      <c r="H168" s="114"/>
      <c r="I168" s="114"/>
      <c r="K168" s="183"/>
      <c r="L168" s="405"/>
    </row>
    <row r="169" spans="1:12" s="69" customFormat="1" ht="15" hidden="1" customHeight="1" x14ac:dyDescent="0.25">
      <c r="B169" s="880" t="s">
        <v>1504</v>
      </c>
      <c r="C169" s="880"/>
      <c r="D169" s="73">
        <f>IF(ISERROR(E179/D179),"",E179/D179)</f>
        <v>3</v>
      </c>
      <c r="E169" s="114"/>
      <c r="G169" s="114"/>
      <c r="H169" s="114"/>
      <c r="I169" s="114"/>
      <c r="K169" s="183"/>
      <c r="L169" s="405"/>
    </row>
    <row r="170" spans="1:12" s="69" customFormat="1" ht="15" hidden="1" customHeight="1" x14ac:dyDescent="0.25">
      <c r="B170" s="138"/>
      <c r="C170" s="138"/>
      <c r="D170" s="114"/>
      <c r="E170" s="114"/>
      <c r="F170" s="114"/>
      <c r="G170" s="114"/>
      <c r="H170" s="114"/>
      <c r="I170" s="114"/>
      <c r="K170" s="183"/>
      <c r="L170" s="405"/>
    </row>
    <row r="171" spans="1:12" s="69" customFormat="1" ht="32.25" hidden="1" customHeight="1" x14ac:dyDescent="0.25">
      <c r="B171" s="882" t="s">
        <v>1502</v>
      </c>
      <c r="C171" s="882"/>
      <c r="D171" s="73">
        <f>COUNTA(D13:D157)</f>
        <v>141</v>
      </c>
      <c r="E171" s="114"/>
      <c r="F171" s="114"/>
      <c r="G171" s="114"/>
      <c r="H171" s="114"/>
      <c r="I171" s="114"/>
      <c r="K171" s="183"/>
      <c r="L171" s="405"/>
    </row>
    <row r="172" spans="1:12" s="69" customFormat="1" ht="39" hidden="1" customHeight="1" x14ac:dyDescent="0.25">
      <c r="B172" s="883" t="s">
        <v>1507</v>
      </c>
      <c r="C172" s="883"/>
      <c r="D172" s="195">
        <f>K162</f>
        <v>137</v>
      </c>
      <c r="K172" s="183"/>
      <c r="L172" s="405"/>
    </row>
    <row r="173" spans="1:12" s="69" customFormat="1" hidden="1" x14ac:dyDescent="0.25">
      <c r="K173" s="183"/>
      <c r="L173" s="405"/>
    </row>
    <row r="174" spans="1:12" s="69" customFormat="1" ht="15" hidden="1" customHeight="1" x14ac:dyDescent="0.25">
      <c r="B174" s="880" t="s">
        <v>1506</v>
      </c>
      <c r="C174" s="880"/>
      <c r="D174" s="880"/>
      <c r="E174" s="117" t="s">
        <v>1503</v>
      </c>
      <c r="F174" s="114"/>
      <c r="G174" s="114"/>
      <c r="H174" s="114"/>
      <c r="I174" s="114"/>
      <c r="K174" s="183"/>
      <c r="L174" s="405"/>
    </row>
    <row r="175" spans="1:12" s="69" customFormat="1" ht="15" hidden="1" customHeight="1" x14ac:dyDescent="0.25">
      <c r="B175" s="880" t="s">
        <v>29</v>
      </c>
      <c r="C175" s="880"/>
      <c r="D175" s="196">
        <f>COUNTIF(E13:E157,"Yes")</f>
        <v>4</v>
      </c>
      <c r="E175" s="196">
        <f>D175*3</f>
        <v>12</v>
      </c>
      <c r="F175" s="114"/>
      <c r="G175" s="114"/>
      <c r="H175" s="114"/>
      <c r="I175" s="114"/>
      <c r="K175" s="183"/>
      <c r="L175" s="405"/>
    </row>
    <row r="176" spans="1:12" s="69" customFormat="1" ht="15" hidden="1" customHeight="1" x14ac:dyDescent="0.25">
      <c r="B176" s="880" t="s">
        <v>30</v>
      </c>
      <c r="C176" s="880"/>
      <c r="D176" s="197">
        <f>COUNTIF(E13:E157,"Partial")</f>
        <v>0</v>
      </c>
      <c r="E176" s="197">
        <f>D176*2</f>
        <v>0</v>
      </c>
      <c r="F176" s="114"/>
      <c r="G176" s="114"/>
      <c r="H176" s="114"/>
      <c r="I176" s="114"/>
      <c r="K176" s="183"/>
      <c r="L176" s="405"/>
    </row>
    <row r="177" spans="2:12" s="69" customFormat="1" ht="15" hidden="1" customHeight="1" x14ac:dyDescent="0.25">
      <c r="B177" s="880" t="s">
        <v>31</v>
      </c>
      <c r="C177" s="880"/>
      <c r="D177" s="197">
        <f>COUNTIF(E13:E157,"No")</f>
        <v>0</v>
      </c>
      <c r="E177" s="197">
        <f>D177*1</f>
        <v>0</v>
      </c>
      <c r="F177" s="114"/>
      <c r="G177" s="114"/>
      <c r="H177" s="114"/>
      <c r="I177" s="114"/>
      <c r="K177" s="183"/>
      <c r="L177" s="405"/>
    </row>
    <row r="178" spans="2:12" s="69" customFormat="1" hidden="1" x14ac:dyDescent="0.25">
      <c r="D178" s="198"/>
      <c r="E178" s="199">
        <f>D178*0</f>
        <v>0</v>
      </c>
      <c r="K178" s="183"/>
      <c r="L178" s="405"/>
    </row>
    <row r="179" spans="2:12" s="69" customFormat="1" ht="15.75" hidden="1" thickBot="1" x14ac:dyDescent="0.3">
      <c r="D179" s="350">
        <f>SUM(D175:D178)</f>
        <v>4</v>
      </c>
      <c r="E179" s="121">
        <f>SUM(E175:E178)</f>
        <v>12</v>
      </c>
      <c r="K179" s="183"/>
      <c r="L179" s="405"/>
    </row>
    <row r="180" spans="2:12" ht="15.75" hidden="1" thickTop="1" x14ac:dyDescent="0.25">
      <c r="B180" s="118" t="s">
        <v>4</v>
      </c>
      <c r="D180" s="114">
        <f>COUNTIF(E13:E159,"N/A")</f>
        <v>0</v>
      </c>
      <c r="K180" s="119"/>
      <c r="L180" s="406"/>
    </row>
    <row r="181" spans="2:12" ht="15.75" hidden="1" thickBot="1" x14ac:dyDescent="0.3">
      <c r="D181" s="354">
        <f>SUM(D179:D180)</f>
        <v>4</v>
      </c>
      <c r="K181" s="119"/>
      <c r="L181" s="406"/>
    </row>
    <row r="182" spans="2:12" ht="71.25" hidden="1" customHeight="1" thickTop="1" x14ac:dyDescent="0.25">
      <c r="B182" s="873" t="s">
        <v>1958</v>
      </c>
      <c r="C182" s="873"/>
      <c r="D182" s="256">
        <f>SUMPRODUCT(($F13:$F157=2)*(ISBLANK($G13:$G157)))</f>
        <v>0</v>
      </c>
      <c r="K182" s="119"/>
      <c r="L182" s="406"/>
    </row>
    <row r="183" spans="2:12" x14ac:dyDescent="0.25">
      <c r="L183" s="406"/>
    </row>
    <row r="184" spans="2:12" x14ac:dyDescent="0.25">
      <c r="L184" s="406"/>
    </row>
    <row r="185" spans="2:12" x14ac:dyDescent="0.25">
      <c r="L185" s="406"/>
    </row>
    <row r="186" spans="2:12" x14ac:dyDescent="0.25">
      <c r="L186" s="406"/>
    </row>
    <row r="187" spans="2:12" x14ac:dyDescent="0.25">
      <c r="L187" s="406"/>
    </row>
    <row r="188" spans="2:12" x14ac:dyDescent="0.25">
      <c r="L188" s="406"/>
    </row>
    <row r="189" spans="2:12" x14ac:dyDescent="0.25">
      <c r="L189" s="406"/>
    </row>
    <row r="190" spans="2:12" x14ac:dyDescent="0.25">
      <c r="L190" s="406"/>
    </row>
    <row r="191" spans="2:12" x14ac:dyDescent="0.25">
      <c r="L191" s="406"/>
    </row>
    <row r="192" spans="2:12" x14ac:dyDescent="0.25">
      <c r="L192" s="406"/>
    </row>
    <row r="193" spans="12:12" x14ac:dyDescent="0.25">
      <c r="L193" s="406"/>
    </row>
    <row r="194" spans="12:12" x14ac:dyDescent="0.25">
      <c r="L194" s="406"/>
    </row>
    <row r="195" spans="12:12" x14ac:dyDescent="0.25">
      <c r="L195" s="406"/>
    </row>
    <row r="196" spans="12:12" x14ac:dyDescent="0.25">
      <c r="L196" s="406"/>
    </row>
    <row r="197" spans="12:12" x14ac:dyDescent="0.25">
      <c r="L197" s="406"/>
    </row>
    <row r="198" spans="12:12" x14ac:dyDescent="0.25">
      <c r="L198" s="406"/>
    </row>
    <row r="199" spans="12:12" x14ac:dyDescent="0.25">
      <c r="L199" s="406"/>
    </row>
    <row r="200" spans="12:12" x14ac:dyDescent="0.25">
      <c r="L200" s="406"/>
    </row>
    <row r="201" spans="12:12" x14ac:dyDescent="0.25">
      <c r="L201" s="406"/>
    </row>
    <row r="202" spans="12:12" x14ac:dyDescent="0.25">
      <c r="L202" s="406"/>
    </row>
    <row r="203" spans="12:12" x14ac:dyDescent="0.25">
      <c r="L203" s="406"/>
    </row>
    <row r="204" spans="12:12" x14ac:dyDescent="0.25">
      <c r="L204" s="406"/>
    </row>
    <row r="205" spans="12:12" x14ac:dyDescent="0.25">
      <c r="L205" s="406"/>
    </row>
    <row r="206" spans="12:12" x14ac:dyDescent="0.25">
      <c r="L206" s="406"/>
    </row>
    <row r="207" spans="12:12" x14ac:dyDescent="0.25">
      <c r="L207" s="406"/>
    </row>
    <row r="208" spans="12:12" x14ac:dyDescent="0.25">
      <c r="L208" s="406"/>
    </row>
    <row r="209" spans="12:12" x14ac:dyDescent="0.25">
      <c r="L209" s="406"/>
    </row>
    <row r="210" spans="12:12" x14ac:dyDescent="0.25">
      <c r="L210" s="406"/>
    </row>
    <row r="211" spans="12:12" x14ac:dyDescent="0.25">
      <c r="L211" s="406"/>
    </row>
    <row r="212" spans="12:12" x14ac:dyDescent="0.25">
      <c r="L212" s="406"/>
    </row>
    <row r="213" spans="12:12" x14ac:dyDescent="0.25">
      <c r="L213" s="406"/>
    </row>
    <row r="214" spans="12:12" x14ac:dyDescent="0.25">
      <c r="L214" s="406"/>
    </row>
    <row r="215" spans="12:12" x14ac:dyDescent="0.25">
      <c r="L215" s="406"/>
    </row>
    <row r="216" spans="12:12" x14ac:dyDescent="0.25">
      <c r="L216" s="406"/>
    </row>
    <row r="217" spans="12:12" x14ac:dyDescent="0.25">
      <c r="L217" s="406"/>
    </row>
    <row r="218" spans="12:12" x14ac:dyDescent="0.25">
      <c r="L218" s="406"/>
    </row>
    <row r="219" spans="12:12" x14ac:dyDescent="0.25">
      <c r="L219" s="406"/>
    </row>
    <row r="220" spans="12:12" x14ac:dyDescent="0.25">
      <c r="L220" s="406"/>
    </row>
    <row r="221" spans="12:12" x14ac:dyDescent="0.25">
      <c r="L221" s="406"/>
    </row>
    <row r="222" spans="12:12" x14ac:dyDescent="0.25">
      <c r="L222" s="406"/>
    </row>
    <row r="223" spans="12:12" x14ac:dyDescent="0.25">
      <c r="L223" s="406"/>
    </row>
    <row r="224" spans="12:12" x14ac:dyDescent="0.25">
      <c r="L224" s="406"/>
    </row>
    <row r="225" spans="12:12" x14ac:dyDescent="0.25">
      <c r="L225" s="406"/>
    </row>
    <row r="226" spans="12:12" x14ac:dyDescent="0.25">
      <c r="L226" s="406"/>
    </row>
    <row r="227" spans="12:12" x14ac:dyDescent="0.25">
      <c r="L227" s="406"/>
    </row>
    <row r="228" spans="12:12" x14ac:dyDescent="0.25">
      <c r="L228" s="406"/>
    </row>
    <row r="229" spans="12:12" x14ac:dyDescent="0.25">
      <c r="L229" s="406"/>
    </row>
    <row r="230" spans="12:12" x14ac:dyDescent="0.25">
      <c r="L230" s="406"/>
    </row>
    <row r="231" spans="12:12" x14ac:dyDescent="0.25">
      <c r="L231" s="406"/>
    </row>
    <row r="232" spans="12:12" x14ac:dyDescent="0.25">
      <c r="L232" s="406"/>
    </row>
    <row r="233" spans="12:12" x14ac:dyDescent="0.25">
      <c r="L233" s="406"/>
    </row>
    <row r="234" spans="12:12" x14ac:dyDescent="0.25">
      <c r="L234" s="406"/>
    </row>
    <row r="235" spans="12:12" x14ac:dyDescent="0.25">
      <c r="L235" s="406"/>
    </row>
    <row r="236" spans="12:12" x14ac:dyDescent="0.25">
      <c r="L236" s="406"/>
    </row>
    <row r="237" spans="12:12" x14ac:dyDescent="0.25">
      <c r="L237" s="406"/>
    </row>
  </sheetData>
  <sheetProtection password="CCDD" sheet="1" objects="1" scenarios="1" selectLockedCells="1"/>
  <mergeCells count="22">
    <mergeCell ref="M10:O10"/>
    <mergeCell ref="B167:C167"/>
    <mergeCell ref="B158:I158"/>
    <mergeCell ref="B159:I159"/>
    <mergeCell ref="B160:I160"/>
    <mergeCell ref="B182:C182"/>
    <mergeCell ref="B176:C176"/>
    <mergeCell ref="B177:C177"/>
    <mergeCell ref="B169:C169"/>
    <mergeCell ref="B171:C171"/>
    <mergeCell ref="B172:C172"/>
    <mergeCell ref="B174:D174"/>
    <mergeCell ref="B175:C175"/>
    <mergeCell ref="B8:C9"/>
    <mergeCell ref="D8:D9"/>
    <mergeCell ref="F8:G9"/>
    <mergeCell ref="H8:H9"/>
    <mergeCell ref="B2:I2"/>
    <mergeCell ref="B3:I3"/>
    <mergeCell ref="D5:D6"/>
    <mergeCell ref="G5:G6"/>
    <mergeCell ref="I5:I6"/>
  </mergeCells>
  <conditionalFormatting sqref="F13:G59 F61:G81 F91:G97 F99:G116 F118:G155 F83:G89 F157:G157">
    <cfRule type="cellIs" dxfId="539" priority="1816" stopIfTrue="1" operator="equal">
      <formula>3</formula>
    </cfRule>
    <cfRule type="cellIs" dxfId="538" priority="1817" stopIfTrue="1" operator="equal">
      <formula>2</formula>
    </cfRule>
    <cfRule type="cellIs" dxfId="537" priority="1818" stopIfTrue="1" operator="equal">
      <formula>1</formula>
    </cfRule>
  </conditionalFormatting>
  <conditionalFormatting sqref="E13:E59 E61:E81 E91:E97 E99:E116 E118:E155 E83:E89 E157">
    <cfRule type="cellIs" dxfId="536" priority="1813" stopIfTrue="1" operator="equal">
      <formula>"Yes"</formula>
    </cfRule>
    <cfRule type="cellIs" dxfId="535" priority="1814" stopIfTrue="1" operator="equal">
      <formula>"PARTIAL"</formula>
    </cfRule>
    <cfRule type="cellIs" dxfId="534" priority="1815" stopIfTrue="1" operator="equal">
      <formula>"NO"</formula>
    </cfRule>
  </conditionalFormatting>
  <conditionalFormatting sqref="E13:E59 E61:E81 E91:E97 E99:E116 E118:E155 E83:E89 E157">
    <cfRule type="containsText" dxfId="533" priority="1809" operator="containsText" text="No">
      <formula>NOT(ISERROR(SEARCH("No",E13)))</formula>
    </cfRule>
  </conditionalFormatting>
  <conditionalFormatting sqref="E13:E59 E61:E81 E91:E97 E99:E116 E118:E155 E83:E89 E157">
    <cfRule type="cellIs" dxfId="532" priority="1787" stopIfTrue="1" operator="equal">
      <formula>"Yes"</formula>
    </cfRule>
    <cfRule type="expression" dxfId="531" priority="1788" stopIfTrue="1">
      <formula>NOT(ISERROR(SEARCH("n/a",E13)))</formula>
    </cfRule>
    <cfRule type="expression" dxfId="530" priority="1789" stopIfTrue="1">
      <formula>NOT(ISERROR(SEARCH("partial",E13)))</formula>
    </cfRule>
  </conditionalFormatting>
  <conditionalFormatting sqref="E13:E59 E61:E81 E91:E97 E99:E116 E118:E155 E83:E89 E157">
    <cfRule type="containsText" dxfId="529" priority="1783" operator="containsText" text="No">
      <formula>NOT(ISERROR(SEARCH("No",E13)))</formula>
    </cfRule>
    <cfRule type="cellIs" dxfId="528" priority="1784" stopIfTrue="1" operator="equal">
      <formula>"Yes"</formula>
    </cfRule>
    <cfRule type="expression" dxfId="527" priority="1785" stopIfTrue="1">
      <formula>NOT(ISERROR(SEARCH("n/a",E13)))</formula>
    </cfRule>
    <cfRule type="expression" dxfId="526" priority="1786" stopIfTrue="1">
      <formula>NOT(ISERROR(SEARCH("partial",E13)))</formula>
    </cfRule>
  </conditionalFormatting>
  <conditionalFormatting sqref="E13:E59 E61:E81 E91:E97 E99:E116 E118:E155 E83:E89 E157">
    <cfRule type="containsText" dxfId="525" priority="1781" operator="containsText" text="No">
      <formula>NOT(ISERROR(SEARCH("No",E13)))</formula>
    </cfRule>
    <cfRule type="containsText" dxfId="524" priority="1782" operator="containsText" text="No">
      <formula>NOT(ISERROR(SEARCH("No",E13)))</formula>
    </cfRule>
  </conditionalFormatting>
  <conditionalFormatting sqref="E13:E59 E61:E81 E91:E97 E99:E116 E118:E155 E83:E89 E157">
    <cfRule type="containsText" dxfId="523" priority="1777" operator="containsText" text="No">
      <formula>NOT(ISERROR(SEARCH("No",E13)))</formula>
    </cfRule>
    <cfRule type="cellIs" dxfId="522" priority="1778" stopIfTrue="1" operator="equal">
      <formula>"Yes"</formula>
    </cfRule>
    <cfRule type="expression" dxfId="521" priority="1779" stopIfTrue="1">
      <formula>NOT(ISERROR(SEARCH("n/a",E13)))</formula>
    </cfRule>
    <cfRule type="expression" dxfId="520" priority="1780" stopIfTrue="1">
      <formula>NOT(ISERROR(SEARCH("partial",E13)))</formula>
    </cfRule>
  </conditionalFormatting>
  <conditionalFormatting sqref="E13:E59 E61:E81 E91:E97 E99:E116 E118:E155 E83:E89 E157">
    <cfRule type="containsText" dxfId="519" priority="1773" operator="containsText" text="N/A">
      <formula>NOT(ISERROR(SEARCH("N/A",E13)))</formula>
    </cfRule>
    <cfRule type="containsText" dxfId="518" priority="1774" operator="containsText" text="No">
      <formula>NOT(ISERROR(SEARCH("No",E13)))</formula>
    </cfRule>
    <cfRule type="containsText" dxfId="517" priority="1775" operator="containsText" text="Partial">
      <formula>NOT(ISERROR(SEARCH("Partial",E13)))</formula>
    </cfRule>
    <cfRule type="containsText" dxfId="516" priority="1776" operator="containsText" text="Yes">
      <formula>NOT(ISERROR(SEARCH("Yes",E13)))</formula>
    </cfRule>
  </conditionalFormatting>
  <conditionalFormatting sqref="E13:E59 E61:E81 E91:E97 E99:E116 E118:E155 E83:E89 E157">
    <cfRule type="containsText" dxfId="515" priority="1770" operator="containsText" text="N/A">
      <formula>NOT(ISERROR(SEARCH("N/A",E13)))</formula>
    </cfRule>
    <cfRule type="containsBlanks" dxfId="514" priority="1771">
      <formula>LEN(TRIM(E13))=0</formula>
    </cfRule>
    <cfRule type="containsText" dxfId="513" priority="1772" operator="containsText" text="&quot; &quot;">
      <formula>NOT(ISERROR(SEARCH(""" """,E13)))</formula>
    </cfRule>
  </conditionalFormatting>
  <conditionalFormatting sqref="F13:G59 F61:G81 F91:G97 F99:G116 F118:G155 F83:G89 F157:G157">
    <cfRule type="cellIs" dxfId="512" priority="1769" operator="equal">
      <formula>1</formula>
    </cfRule>
  </conditionalFormatting>
  <conditionalFormatting sqref="F13:F59 F61:F81 F91:F97 F99:F116 F118:F155 F83:F89 F157">
    <cfRule type="cellIs" dxfId="511" priority="1762" operator="equal">
      <formula>1</formula>
    </cfRule>
    <cfRule type="cellIs" dxfId="510" priority="1763" stopIfTrue="1" operator="equal">
      <formula>3</formula>
    </cfRule>
    <cfRule type="cellIs" dxfId="509" priority="1764" stopIfTrue="1" operator="equal">
      <formula>2</formula>
    </cfRule>
    <cfRule type="cellIs" dxfId="508" priority="1765" stopIfTrue="1" operator="equal">
      <formula>1</formula>
    </cfRule>
  </conditionalFormatting>
  <conditionalFormatting sqref="F13:F59 F61:F81 F91:F97 F99:F116 F118:F155 F83:F89 F157">
    <cfRule type="cellIs" dxfId="507" priority="1749" operator="equal">
      <formula>1</formula>
    </cfRule>
    <cfRule type="cellIs" dxfId="506" priority="1750" operator="equal">
      <formula>1</formula>
    </cfRule>
    <cfRule type="containsText" dxfId="505" priority="1751" operator="containsText" text="N/A">
      <formula>NOT(ISERROR(SEARCH("N/A",F13)))</formula>
    </cfRule>
    <cfRule type="cellIs" dxfId="504" priority="1752" operator="equal">
      <formula>1</formula>
    </cfRule>
    <cfRule type="cellIs" dxfId="503" priority="1753" operator="equal">
      <formula>1</formula>
    </cfRule>
    <cfRule type="cellIs" dxfId="502" priority="1754" operator="equal">
      <formula>2</formula>
    </cfRule>
    <cfRule type="cellIs" dxfId="501" priority="1755" operator="equal">
      <formula>2</formula>
    </cfRule>
    <cfRule type="cellIs" dxfId="500" priority="1756" operator="equal">
      <formula>2</formula>
    </cfRule>
    <cfRule type="cellIs" dxfId="499" priority="1757" operator="equal">
      <formula>3</formula>
    </cfRule>
    <cfRule type="containsBlanks" dxfId="498" priority="1758">
      <formula>LEN(TRIM(F13))=0</formula>
    </cfRule>
    <cfRule type="cellIs" dxfId="497" priority="1759" stopIfTrue="1" operator="equal">
      <formula>3</formula>
    </cfRule>
    <cfRule type="cellIs" dxfId="496" priority="1760" stopIfTrue="1" operator="equal">
      <formula>2</formula>
    </cfRule>
    <cfRule type="cellIs" dxfId="495" priority="1761" stopIfTrue="1" operator="equal">
      <formula>1</formula>
    </cfRule>
  </conditionalFormatting>
  <conditionalFormatting sqref="F13:F59 F61:F81 F91:F97 F99:F116 F118:F155 F83:F89 F157">
    <cfRule type="containsText" dxfId="494" priority="1309" operator="containsText" text="N/A">
      <formula>NOT(ISERROR(SEARCH("N/A",F13)))</formula>
    </cfRule>
    <cfRule type="cellIs" dxfId="493" priority="1310" operator="equal">
      <formula>1</formula>
    </cfRule>
    <cfRule type="cellIs" dxfId="492" priority="1311" operator="equal">
      <formula>1</formula>
    </cfRule>
    <cfRule type="cellIs" dxfId="491" priority="1312" operator="equal">
      <formula>2</formula>
    </cfRule>
    <cfRule type="cellIs" dxfId="490" priority="1313" operator="equal">
      <formula>2</formula>
    </cfRule>
    <cfRule type="cellIs" dxfId="489" priority="1314" operator="equal">
      <formula>2</formula>
    </cfRule>
    <cfRule type="cellIs" dxfId="488" priority="1315" operator="equal">
      <formula>3</formula>
    </cfRule>
    <cfRule type="containsBlanks" dxfId="487" priority="1316">
      <formula>LEN(TRIM(F13))=0</formula>
    </cfRule>
    <cfRule type="cellIs" dxfId="486" priority="1317" stopIfTrue="1" operator="equal">
      <formula>3</formula>
    </cfRule>
    <cfRule type="cellIs" dxfId="485" priority="1318" stopIfTrue="1" operator="equal">
      <formula>2</formula>
    </cfRule>
    <cfRule type="cellIs" dxfId="484" priority="1319" stopIfTrue="1" operator="equal">
      <formula>1</formula>
    </cfRule>
  </conditionalFormatting>
  <conditionalFormatting sqref="G61:G81 G13:G59 G83:G89">
    <cfRule type="expression" dxfId="483" priority="1304">
      <formula>(ISBLANK($G13))*($F13=2)</formula>
    </cfRule>
  </conditionalFormatting>
  <conditionalFormatting sqref="G91:G97">
    <cfRule type="expression" dxfId="482" priority="677">
      <formula>(ISBLANK($G91))*($F91=2)</formula>
    </cfRule>
  </conditionalFormatting>
  <conditionalFormatting sqref="G99:G116">
    <cfRule type="expression" dxfId="481" priority="620">
      <formula>(ISBLANK($G99))*($F99=2)</formula>
    </cfRule>
  </conditionalFormatting>
  <conditionalFormatting sqref="G118:G155 G157">
    <cfRule type="expression" dxfId="480" priority="563">
      <formula>(ISBLANK($G118))*($F118=2)</formula>
    </cfRule>
  </conditionalFormatting>
  <conditionalFormatting sqref="F82:G82">
    <cfRule type="cellIs" dxfId="479" priority="112" stopIfTrue="1" operator="equal">
      <formula>3</formula>
    </cfRule>
    <cfRule type="cellIs" dxfId="478" priority="113" stopIfTrue="1" operator="equal">
      <formula>2</formula>
    </cfRule>
    <cfRule type="cellIs" dxfId="477" priority="114" stopIfTrue="1" operator="equal">
      <formula>1</formula>
    </cfRule>
  </conditionalFormatting>
  <conditionalFormatting sqref="E82">
    <cfRule type="cellIs" dxfId="476" priority="109" stopIfTrue="1" operator="equal">
      <formula>"Yes"</formula>
    </cfRule>
    <cfRule type="cellIs" dxfId="475" priority="110" stopIfTrue="1" operator="equal">
      <formula>"PARTIAL"</formula>
    </cfRule>
    <cfRule type="cellIs" dxfId="474" priority="111" stopIfTrue="1" operator="equal">
      <formula>"NO"</formula>
    </cfRule>
  </conditionalFormatting>
  <conditionalFormatting sqref="E82">
    <cfRule type="containsText" dxfId="473" priority="108" operator="containsText" text="No">
      <formula>NOT(ISERROR(SEARCH("No",E82)))</formula>
    </cfRule>
  </conditionalFormatting>
  <conditionalFormatting sqref="E82">
    <cfRule type="cellIs" dxfId="472" priority="105" stopIfTrue="1" operator="equal">
      <formula>"Yes"</formula>
    </cfRule>
    <cfRule type="expression" dxfId="471" priority="106" stopIfTrue="1">
      <formula>NOT(ISERROR(SEARCH("n/a",E82)))</formula>
    </cfRule>
    <cfRule type="expression" dxfId="470" priority="107" stopIfTrue="1">
      <formula>NOT(ISERROR(SEARCH("partial",E82)))</formula>
    </cfRule>
  </conditionalFormatting>
  <conditionalFormatting sqref="E82">
    <cfRule type="containsText" dxfId="469" priority="101" operator="containsText" text="No">
      <formula>NOT(ISERROR(SEARCH("No",E82)))</formula>
    </cfRule>
    <cfRule type="cellIs" dxfId="468" priority="102" stopIfTrue="1" operator="equal">
      <formula>"Yes"</formula>
    </cfRule>
    <cfRule type="expression" dxfId="467" priority="103" stopIfTrue="1">
      <formula>NOT(ISERROR(SEARCH("n/a",E82)))</formula>
    </cfRule>
    <cfRule type="expression" dxfId="466" priority="104" stopIfTrue="1">
      <formula>NOT(ISERROR(SEARCH("partial",E82)))</formula>
    </cfRule>
  </conditionalFormatting>
  <conditionalFormatting sqref="E82">
    <cfRule type="containsText" dxfId="465" priority="99" operator="containsText" text="No">
      <formula>NOT(ISERROR(SEARCH("No",E82)))</formula>
    </cfRule>
    <cfRule type="containsText" dxfId="464" priority="100" operator="containsText" text="No">
      <formula>NOT(ISERROR(SEARCH("No",E82)))</formula>
    </cfRule>
  </conditionalFormatting>
  <conditionalFormatting sqref="E82">
    <cfRule type="containsText" dxfId="463" priority="95" operator="containsText" text="No">
      <formula>NOT(ISERROR(SEARCH("No",E82)))</formula>
    </cfRule>
    <cfRule type="cellIs" dxfId="462" priority="96" stopIfTrue="1" operator="equal">
      <formula>"Yes"</formula>
    </cfRule>
    <cfRule type="expression" dxfId="461" priority="97" stopIfTrue="1">
      <formula>NOT(ISERROR(SEARCH("n/a",E82)))</formula>
    </cfRule>
    <cfRule type="expression" dxfId="460" priority="98" stopIfTrue="1">
      <formula>NOT(ISERROR(SEARCH("partial",E82)))</formula>
    </cfRule>
  </conditionalFormatting>
  <conditionalFormatting sqref="E82">
    <cfRule type="containsText" dxfId="459" priority="91" operator="containsText" text="N/A">
      <formula>NOT(ISERROR(SEARCH("N/A",E82)))</formula>
    </cfRule>
    <cfRule type="containsText" dxfId="458" priority="92" operator="containsText" text="No">
      <formula>NOT(ISERROR(SEARCH("No",E82)))</formula>
    </cfRule>
    <cfRule type="containsText" dxfId="457" priority="93" operator="containsText" text="Partial">
      <formula>NOT(ISERROR(SEARCH("Partial",E82)))</formula>
    </cfRule>
    <cfRule type="containsText" dxfId="456" priority="94" operator="containsText" text="Yes">
      <formula>NOT(ISERROR(SEARCH("Yes",E82)))</formula>
    </cfRule>
  </conditionalFormatting>
  <conditionalFormatting sqref="E82">
    <cfRule type="containsText" dxfId="455" priority="88" operator="containsText" text="N/A">
      <formula>NOT(ISERROR(SEARCH("N/A",E82)))</formula>
    </cfRule>
    <cfRule type="containsBlanks" dxfId="454" priority="89">
      <formula>LEN(TRIM(E82))=0</formula>
    </cfRule>
    <cfRule type="containsText" dxfId="453" priority="90" operator="containsText" text="&quot; &quot;">
      <formula>NOT(ISERROR(SEARCH(""" """,E82)))</formula>
    </cfRule>
  </conditionalFormatting>
  <conditionalFormatting sqref="F82:G82">
    <cfRule type="cellIs" dxfId="452" priority="87" operator="equal">
      <formula>1</formula>
    </cfRule>
  </conditionalFormatting>
  <conditionalFormatting sqref="F82">
    <cfRule type="cellIs" dxfId="451" priority="83" operator="equal">
      <formula>1</formula>
    </cfRule>
    <cfRule type="cellIs" dxfId="450" priority="84" stopIfTrue="1" operator="equal">
      <formula>3</formula>
    </cfRule>
    <cfRule type="cellIs" dxfId="449" priority="85" stopIfTrue="1" operator="equal">
      <formula>2</formula>
    </cfRule>
    <cfRule type="cellIs" dxfId="448" priority="86" stopIfTrue="1" operator="equal">
      <formula>1</formula>
    </cfRule>
  </conditionalFormatting>
  <conditionalFormatting sqref="F82">
    <cfRule type="cellIs" dxfId="447" priority="70" operator="equal">
      <formula>1</formula>
    </cfRule>
    <cfRule type="cellIs" dxfId="446" priority="71" operator="equal">
      <formula>1</formula>
    </cfRule>
    <cfRule type="containsText" dxfId="445" priority="72" operator="containsText" text="N/A">
      <formula>NOT(ISERROR(SEARCH("N/A",F82)))</formula>
    </cfRule>
    <cfRule type="cellIs" dxfId="444" priority="73" operator="equal">
      <formula>1</formula>
    </cfRule>
    <cfRule type="cellIs" dxfId="443" priority="74" operator="equal">
      <formula>1</formula>
    </cfRule>
    <cfRule type="cellIs" dxfId="442" priority="75" operator="equal">
      <formula>2</formula>
    </cfRule>
    <cfRule type="cellIs" dxfId="441" priority="76" operator="equal">
      <formula>2</formula>
    </cfRule>
    <cfRule type="cellIs" dxfId="440" priority="77" operator="equal">
      <formula>2</formula>
    </cfRule>
    <cfRule type="cellIs" dxfId="439" priority="78" operator="equal">
      <formula>3</formula>
    </cfRule>
    <cfRule type="containsBlanks" dxfId="438" priority="79">
      <formula>LEN(TRIM(F82))=0</formula>
    </cfRule>
    <cfRule type="cellIs" dxfId="437" priority="80" stopIfTrue="1" operator="equal">
      <formula>3</formula>
    </cfRule>
    <cfRule type="cellIs" dxfId="436" priority="81" stopIfTrue="1" operator="equal">
      <formula>2</formula>
    </cfRule>
    <cfRule type="cellIs" dxfId="435" priority="82" stopIfTrue="1" operator="equal">
      <formula>1</formula>
    </cfRule>
  </conditionalFormatting>
  <conditionalFormatting sqref="F82">
    <cfRule type="containsText" dxfId="434" priority="59" operator="containsText" text="N/A">
      <formula>NOT(ISERROR(SEARCH("N/A",F82)))</formula>
    </cfRule>
    <cfRule type="cellIs" dxfId="433" priority="60" operator="equal">
      <formula>1</formula>
    </cfRule>
    <cfRule type="cellIs" dxfId="432" priority="61" operator="equal">
      <formula>1</formula>
    </cfRule>
    <cfRule type="cellIs" dxfId="431" priority="62" operator="equal">
      <formula>2</formula>
    </cfRule>
    <cfRule type="cellIs" dxfId="430" priority="63" operator="equal">
      <formula>2</formula>
    </cfRule>
    <cfRule type="cellIs" dxfId="429" priority="64" operator="equal">
      <formula>2</formula>
    </cfRule>
    <cfRule type="cellIs" dxfId="428" priority="65" operator="equal">
      <formula>3</formula>
    </cfRule>
    <cfRule type="containsBlanks" dxfId="427" priority="66">
      <formula>LEN(TRIM(F82))=0</formula>
    </cfRule>
    <cfRule type="cellIs" dxfId="426" priority="67" stopIfTrue="1" operator="equal">
      <formula>3</formula>
    </cfRule>
    <cfRule type="cellIs" dxfId="425" priority="68" stopIfTrue="1" operator="equal">
      <formula>2</formula>
    </cfRule>
    <cfRule type="cellIs" dxfId="424" priority="69" stopIfTrue="1" operator="equal">
      <formula>1</formula>
    </cfRule>
  </conditionalFormatting>
  <conditionalFormatting sqref="G82">
    <cfRule type="expression" dxfId="423" priority="58">
      <formula>(ISBLANK($G82))*($F82=2)</formula>
    </cfRule>
  </conditionalFormatting>
  <conditionalFormatting sqref="F156:G156">
    <cfRule type="cellIs" dxfId="422" priority="55" stopIfTrue="1" operator="equal">
      <formula>3</formula>
    </cfRule>
    <cfRule type="cellIs" dxfId="421" priority="56" stopIfTrue="1" operator="equal">
      <formula>2</formula>
    </cfRule>
    <cfRule type="cellIs" dxfId="420" priority="57" stopIfTrue="1" operator="equal">
      <formula>1</formula>
    </cfRule>
  </conditionalFormatting>
  <conditionalFormatting sqref="E156">
    <cfRule type="cellIs" dxfId="419" priority="52" stopIfTrue="1" operator="equal">
      <formula>"Yes"</formula>
    </cfRule>
    <cfRule type="cellIs" dxfId="418" priority="53" stopIfTrue="1" operator="equal">
      <formula>"PARTIAL"</formula>
    </cfRule>
    <cfRule type="cellIs" dxfId="417" priority="54" stopIfTrue="1" operator="equal">
      <formula>"NO"</formula>
    </cfRule>
  </conditionalFormatting>
  <conditionalFormatting sqref="E156">
    <cfRule type="containsText" dxfId="416" priority="51" operator="containsText" text="No">
      <formula>NOT(ISERROR(SEARCH("No",E156)))</formula>
    </cfRule>
  </conditionalFormatting>
  <conditionalFormatting sqref="E156">
    <cfRule type="cellIs" dxfId="415" priority="48" stopIfTrue="1" operator="equal">
      <formula>"Yes"</formula>
    </cfRule>
    <cfRule type="expression" dxfId="414" priority="49" stopIfTrue="1">
      <formula>NOT(ISERROR(SEARCH("n/a",E156)))</formula>
    </cfRule>
    <cfRule type="expression" dxfId="413" priority="50" stopIfTrue="1">
      <formula>NOT(ISERROR(SEARCH("partial",E156)))</formula>
    </cfRule>
  </conditionalFormatting>
  <conditionalFormatting sqref="E156">
    <cfRule type="containsText" dxfId="412" priority="44" operator="containsText" text="No">
      <formula>NOT(ISERROR(SEARCH("No",E156)))</formula>
    </cfRule>
    <cfRule type="cellIs" dxfId="411" priority="45" stopIfTrue="1" operator="equal">
      <formula>"Yes"</formula>
    </cfRule>
    <cfRule type="expression" dxfId="410" priority="46" stopIfTrue="1">
      <formula>NOT(ISERROR(SEARCH("n/a",E156)))</formula>
    </cfRule>
    <cfRule type="expression" dxfId="409" priority="47" stopIfTrue="1">
      <formula>NOT(ISERROR(SEARCH("partial",E156)))</formula>
    </cfRule>
  </conditionalFormatting>
  <conditionalFormatting sqref="E156">
    <cfRule type="containsText" dxfId="408" priority="42" operator="containsText" text="No">
      <formula>NOT(ISERROR(SEARCH("No",E156)))</formula>
    </cfRule>
    <cfRule type="containsText" dxfId="407" priority="43" operator="containsText" text="No">
      <formula>NOT(ISERROR(SEARCH("No",E156)))</formula>
    </cfRule>
  </conditionalFormatting>
  <conditionalFormatting sqref="E156">
    <cfRule type="containsText" dxfId="406" priority="38" operator="containsText" text="No">
      <formula>NOT(ISERROR(SEARCH("No",E156)))</formula>
    </cfRule>
    <cfRule type="cellIs" dxfId="405" priority="39" stopIfTrue="1" operator="equal">
      <formula>"Yes"</formula>
    </cfRule>
    <cfRule type="expression" dxfId="404" priority="40" stopIfTrue="1">
      <formula>NOT(ISERROR(SEARCH("n/a",E156)))</formula>
    </cfRule>
    <cfRule type="expression" dxfId="403" priority="41" stopIfTrue="1">
      <formula>NOT(ISERROR(SEARCH("partial",E156)))</formula>
    </cfRule>
  </conditionalFormatting>
  <conditionalFormatting sqref="E156">
    <cfRule type="containsText" dxfId="402" priority="34" operator="containsText" text="N/A">
      <formula>NOT(ISERROR(SEARCH("N/A",E156)))</formula>
    </cfRule>
    <cfRule type="containsText" dxfId="401" priority="35" operator="containsText" text="No">
      <formula>NOT(ISERROR(SEARCH("No",E156)))</formula>
    </cfRule>
    <cfRule type="containsText" dxfId="400" priority="36" operator="containsText" text="Partial">
      <formula>NOT(ISERROR(SEARCH("Partial",E156)))</formula>
    </cfRule>
    <cfRule type="containsText" dxfId="399" priority="37" operator="containsText" text="Yes">
      <formula>NOT(ISERROR(SEARCH("Yes",E156)))</formula>
    </cfRule>
  </conditionalFormatting>
  <conditionalFormatting sqref="E156">
    <cfRule type="containsText" dxfId="398" priority="31" operator="containsText" text="N/A">
      <formula>NOT(ISERROR(SEARCH("N/A",E156)))</formula>
    </cfRule>
    <cfRule type="containsBlanks" dxfId="397" priority="32">
      <formula>LEN(TRIM(E156))=0</formula>
    </cfRule>
    <cfRule type="containsText" dxfId="396" priority="33" operator="containsText" text="&quot; &quot;">
      <formula>NOT(ISERROR(SEARCH(""" """,E156)))</formula>
    </cfRule>
  </conditionalFormatting>
  <conditionalFormatting sqref="F156:G156">
    <cfRule type="cellIs" dxfId="395" priority="30" operator="equal">
      <formula>1</formula>
    </cfRule>
  </conditionalFormatting>
  <conditionalFormatting sqref="F156">
    <cfRule type="cellIs" dxfId="394" priority="26" operator="equal">
      <formula>1</formula>
    </cfRule>
    <cfRule type="cellIs" dxfId="393" priority="27" stopIfTrue="1" operator="equal">
      <formula>3</formula>
    </cfRule>
    <cfRule type="cellIs" dxfId="392" priority="28" stopIfTrue="1" operator="equal">
      <formula>2</formula>
    </cfRule>
    <cfRule type="cellIs" dxfId="391" priority="29" stopIfTrue="1" operator="equal">
      <formula>1</formula>
    </cfRule>
  </conditionalFormatting>
  <conditionalFormatting sqref="F156">
    <cfRule type="cellIs" dxfId="390" priority="13" operator="equal">
      <formula>1</formula>
    </cfRule>
    <cfRule type="cellIs" dxfId="389" priority="14" operator="equal">
      <formula>1</formula>
    </cfRule>
    <cfRule type="containsText" dxfId="388" priority="15" operator="containsText" text="N/A">
      <formula>NOT(ISERROR(SEARCH("N/A",F156)))</formula>
    </cfRule>
    <cfRule type="cellIs" dxfId="387" priority="16" operator="equal">
      <formula>1</formula>
    </cfRule>
    <cfRule type="cellIs" dxfId="386" priority="17" operator="equal">
      <formula>1</formula>
    </cfRule>
    <cfRule type="cellIs" dxfId="385" priority="18" operator="equal">
      <formula>2</formula>
    </cfRule>
    <cfRule type="cellIs" dxfId="384" priority="19" operator="equal">
      <formula>2</formula>
    </cfRule>
    <cfRule type="cellIs" dxfId="383" priority="20" operator="equal">
      <formula>2</formula>
    </cfRule>
    <cfRule type="cellIs" dxfId="382" priority="21" operator="equal">
      <formula>3</formula>
    </cfRule>
    <cfRule type="containsBlanks" dxfId="381" priority="22">
      <formula>LEN(TRIM(F156))=0</formula>
    </cfRule>
    <cfRule type="cellIs" dxfId="380" priority="23" stopIfTrue="1" operator="equal">
      <formula>3</formula>
    </cfRule>
    <cfRule type="cellIs" dxfId="379" priority="24" stopIfTrue="1" operator="equal">
      <formula>2</formula>
    </cfRule>
    <cfRule type="cellIs" dxfId="378" priority="25" stopIfTrue="1" operator="equal">
      <formula>1</formula>
    </cfRule>
  </conditionalFormatting>
  <conditionalFormatting sqref="F156">
    <cfRule type="containsText" dxfId="377" priority="2" operator="containsText" text="N/A">
      <formula>NOT(ISERROR(SEARCH("N/A",F156)))</formula>
    </cfRule>
    <cfRule type="cellIs" dxfId="376" priority="3" operator="equal">
      <formula>1</formula>
    </cfRule>
    <cfRule type="cellIs" dxfId="375" priority="4" operator="equal">
      <formula>1</formula>
    </cfRule>
    <cfRule type="cellIs" dxfId="374" priority="5" operator="equal">
      <formula>2</formula>
    </cfRule>
    <cfRule type="cellIs" dxfId="373" priority="6" operator="equal">
      <formula>2</formula>
    </cfRule>
    <cfRule type="cellIs" dxfId="372" priority="7" operator="equal">
      <formula>2</formula>
    </cfRule>
    <cfRule type="cellIs" dxfId="371" priority="8" operator="equal">
      <formula>3</formula>
    </cfRule>
    <cfRule type="containsBlanks" dxfId="370" priority="9">
      <formula>LEN(TRIM(F156))=0</formula>
    </cfRule>
    <cfRule type="cellIs" dxfId="369" priority="10" stopIfTrue="1" operator="equal">
      <formula>3</formula>
    </cfRule>
    <cfRule type="cellIs" dxfId="368" priority="11" stopIfTrue="1" operator="equal">
      <formula>2</formula>
    </cfRule>
    <cfRule type="cellIs" dxfId="367" priority="12" stopIfTrue="1" operator="equal">
      <formula>1</formula>
    </cfRule>
  </conditionalFormatting>
  <conditionalFormatting sqref="G156">
    <cfRule type="expression" dxfId="366" priority="1">
      <formula>(ISBLANK($G156))*($F156=2)</formula>
    </cfRule>
  </conditionalFormatting>
  <dataValidations xWindow="392" yWindow="563" count="3">
    <dataValidation type="list" allowBlank="1" showInputMessage="1" showErrorMessage="1" promptTitle="Select from the list" prompt="Please elaborate if 'PARTIAL'." sqref="E91:E97 E61:E89 E13:E59 E99:E116 E118:E156">
      <formula1>Response</formula1>
    </dataValidation>
    <dataValidation type="list" allowBlank="1" showInputMessage="1" showErrorMessage="1" errorTitle="Pick from the list" error="Invalid response" promptTitle="Select from the list" prompt="Please elaborate if 'PARTIAL'." sqref="VGN97:VGN99 HL13:HL94 WKB13:WKB94 WAF13:WAF94 VQJ13:VQJ94 VGN13:VGN94 UWR13:UWR94 UMV13:UMV94 UCZ13:UCZ94 TTD13:TTD94 TJH13:TJH94 SZL13:SZL94 SPP13:SPP94 SFT13:SFT94 RVX13:RVX94 RMB13:RMB94 RCF13:RCF94 QSJ13:QSJ94 QIN13:QIN94 PYR13:PYR94 POV13:POV94 PEZ13:PEZ94 OVD13:OVD94 OLH13:OLH94 OBL13:OBL94 NRP13:NRP94 NHT13:NHT94 MXX13:MXX94 MOB13:MOB94 MEF13:MEF94 LUJ13:LUJ94 LKN13:LKN94 LAR13:LAR94 KQV13:KQV94 KGZ13:KGZ94 JXD13:JXD94 JNH13:JNH94 JDL13:JDL94 ITP13:ITP94 IJT13:IJT94 HZX13:HZX94 HQB13:HQB94 HGF13:HGF94 GWJ13:GWJ94 GMN13:GMN94 GCR13:GCR94 FSV13:FSV94 FIZ13:FIZ94 EZD13:EZD94 EPH13:EPH94 EFL13:EFL94 DVP13:DVP94 DLT13:DLT94 DBX13:DBX94 CSB13:CSB94 CIF13:CIF94 BYJ13:BYJ94 BON13:BON94 BER13:BER94 AUV13:AUV94 AKZ13:AKZ94 ABD13:ABD94 RH13:RH94 UWR97:UWR99 UMV97:UMV99 UCZ97:UCZ99 TTD97:TTD99 TJH97:TJH99 SZL97:SZL99 SPP97:SPP99 SFT97:SFT99 RVX97:RVX99 RMB97:RMB99 RCF97:RCF99 QSJ97:QSJ99 QIN97:QIN99 PYR97:PYR99 POV97:POV99 PEZ97:PEZ99 OVD97:OVD99 OLH97:OLH99 OBL97:OBL99 NRP97:NRP99 NHT97:NHT99 MXX97:MXX99 MOB97:MOB99 MEF97:MEF99 LUJ97:LUJ99 LKN97:LKN99 LAR97:LAR99 KQV97:KQV99 KGZ97:KGZ99 JXD97:JXD99 JNH97:JNH99 JDL97:JDL99 ITP97:ITP99 IJT97:IJT99 HZX97:HZX99 HQB97:HQB99 HGF97:HGF99 GWJ97:GWJ99 GMN97:GMN99 GCR97:GCR99 FSV97:FSV99 FIZ97:FIZ99 EZD97:EZD99 EPH97:EPH99 EFL97:EFL99 DVP97:DVP99 DLT97:DLT99 DBX97:DBX99 CSB97:CSB99 CIF97:CIF99 BYJ97:BYJ99 BON97:BON99 BER97:BER99 AUV97:AUV99 AKZ97:AKZ99 ABD97:ABD99 RH97:RH99 HL97:HL99 WKB97:WKB99 WAF97:WAF99 VQJ97:VQJ99 WKB983080:WKB983187 VQJ102:VQJ105 WAF102:WAF105 WKB102:WKB105 HL102:HL105 RH102:RH105 ABD102:ABD105 AKZ102:AKZ105 AUV102:AUV105 BER102:BER105 BON102:BON105 BYJ102:BYJ105 CIF102:CIF105 CSB102:CSB105 DBX102:DBX105 DLT102:DLT105 DVP102:DVP105 EFL102:EFL105 EPH102:EPH105 EZD102:EZD105 FIZ102:FIZ105 FSV102:FSV105 GCR102:GCR105 GMN102:GMN105 GWJ102:GWJ105 HGF102:HGF105 HQB102:HQB105 HZX102:HZX105 IJT102:IJT105 ITP102:ITP105 JDL102:JDL105 JNH102:JNH105 JXD102:JXD105 KGZ102:KGZ105 KQV102:KQV105 LAR102:LAR105 LKN102:LKN105 LUJ102:LUJ105 MEF102:MEF105 MOB102:MOB105 MXX102:MXX105 NHT102:NHT105 NRP102:NRP105 OBL102:OBL105 OLH102:OLH105 OVD102:OVD105 PEZ102:PEZ105 POV102:POV105 PYR102:PYR105 QIN102:QIN105 QSJ102:QSJ105 RCF102:RCF105 RMB102:RMB105 RVX102:RVX105 SFT102:SFT105 SPP102:SPP105 SZL102:SZL105 TJH102:TJH105 TTD102:TTD105 UCZ102:UCZ105 UMV102:UMV105 UWR102:UWR105 VGN143 VGN111:VGN141 UWR111:UWR141 UMV111:UMV141 UCZ111:UCZ141 TTD111:TTD141 TJH111:TJH141 SZL111:SZL141 SPP111:SPP141 SFT111:SFT141 RVX111:RVX141 RMB111:RMB141 RCF111:RCF141 QSJ111:QSJ141 QIN111:QIN141 PYR111:PYR141 POV111:POV141 PEZ111:PEZ141 OVD111:OVD141 OLH111:OLH141 OBL111:OBL141 NRP111:NRP141 NHT111:NHT141 MXX111:MXX141 MOB111:MOB141 MEF111:MEF141 LUJ111:LUJ141 LKN111:LKN141 LAR111:LAR141 KQV111:KQV141 KGZ111:KGZ141 JXD111:JXD141 JNH111:JNH141 JDL111:JDL141 ITP111:ITP141 IJT111:IJT141 HZX111:HZX141 HQB111:HQB141 HGF111:HGF141 GWJ111:GWJ141 GMN111:GMN141 GCR111:GCR141 FSV111:FSV141 FIZ111:FIZ141 EZD111:EZD141 EPH111:EPH141 EFL111:EFL141 DVP111:DVP141 DLT111:DLT141 DBX111:DBX141 CSB111:CSB141 CIF111:CIF141 BYJ111:BYJ141 BON111:BON141 BER111:BER141 AUV111:AUV141 AKZ111:AKZ141 ABD111:ABD141 RH111:RH141 HL111:HL141 WKB111:WKB141 WAF111:WAF141 UMV145:UMV157 UCZ145:UCZ157 TTD145:TTD157 TJH145:TJH157 SZL145:SZL157 SPP145:SPP157 SFT145:SFT157 RVX145:RVX157 RMB145:RMB157 RCF145:RCF157 QSJ145:QSJ157 QIN145:QIN157 PYR145:PYR157 POV145:POV157 PEZ145:PEZ157 OVD145:OVD157 OLH145:OLH157 OBL145:OBL157 NRP145:NRP157 NHT145:NHT157 MXX145:MXX157 MOB145:MOB157 MEF145:MEF157 LUJ145:LUJ157 LKN145:LKN157 LAR145:LAR157 KQV145:KQV157 KGZ145:KGZ157 JXD145:JXD157 JNH145:JNH157 JDL145:JDL157 ITP145:ITP157 IJT145:IJT157 HZX145:HZX157 HQB145:HQB157 HGF145:HGF157 GWJ145:GWJ157 GMN145:GMN157 GCR145:GCR157 FSV145:FSV157 FIZ145:FIZ157 EZD145:EZD157 EPH145:EPH157 EFL145:EFL157 DVP145:DVP157 DLT145:DLT157 DBX145:DBX157 CSB145:CSB157 CIF145:CIF157 BYJ145:BYJ157 BON145:BON157 BER145:BER157 AUV145:AUV157 AKZ145:AKZ157 ABD145:ABD157 RH145:RH157 HL145:HL157 WKB145:WKB157 WAF145:WAF157 VQJ145:VQJ157 VQJ111:VQJ141 E65576:E65683 UWR145:UWR157 VQJ143 WAF143 WKB143 HL143 RH143 ABD143 AKZ143 AUV143 BER143 BON143 BYJ143 CIF143 CSB143 DBX143 DLT143 DVP143 EFL143 EPH143 EZD143 FIZ143 FSV143 GCR143 GMN143 GWJ143 HGF143 HQB143 HZX143 IJT143 ITP143 JDL143 JNH143 JXD143 KGZ143 KQV143 LAR143 LKN143 LUJ143 MEF143 MOB143 MXX143 NHT143 NRP143 OBL143 OLH143 OVD143 PEZ143 POV143 PYR143 QIN143 QSJ143 RCF143 RMB143 RVX143 SFT143 SPP143 SZL143 TJH143 TTD143 UCZ143 UMV143 UWR143 VGN145:VGN157 HL65576:HL65683 RH65576:RH65683 ABD65576:ABD65683 AKZ65576:AKZ65683 AUV65576:AUV65683 BER65576:BER65683 BON65576:BON65683 BYJ65576:BYJ65683 CIF65576:CIF65683 CSB65576:CSB65683 DBX65576:DBX65683 DLT65576:DLT65683 DVP65576:DVP65683 EFL65576:EFL65683 EPH65576:EPH65683 EZD65576:EZD65683 FIZ65576:FIZ65683 FSV65576:FSV65683 GCR65576:GCR65683 GMN65576:GMN65683 GWJ65576:GWJ65683 HGF65576:HGF65683 HQB65576:HQB65683 HZX65576:HZX65683 IJT65576:IJT65683 ITP65576:ITP65683 JDL65576:JDL65683 JNH65576:JNH65683 JXD65576:JXD65683 KGZ65576:KGZ65683 KQV65576:KQV65683 LAR65576:LAR65683 LKN65576:LKN65683 LUJ65576:LUJ65683 MEF65576:MEF65683 MOB65576:MOB65683 MXX65576:MXX65683 NHT65576:NHT65683 NRP65576:NRP65683 OBL65576:OBL65683 OLH65576:OLH65683 OVD65576:OVD65683 PEZ65576:PEZ65683 POV65576:POV65683 PYR65576:PYR65683 QIN65576:QIN65683 QSJ65576:QSJ65683 RCF65576:RCF65683 RMB65576:RMB65683 RVX65576:RVX65683 SFT65576:SFT65683 SPP65576:SPP65683 SZL65576:SZL65683 TJH65576:TJH65683 TTD65576:TTD65683 UCZ65576:UCZ65683 UMV65576:UMV65683 UWR65576:UWR65683 VGN65576:VGN65683 VQJ65576:VQJ65683 WAF65576:WAF65683 WKB65576:WKB65683 E131112:E131219 HL131112:HL131219 RH131112:RH131219 ABD131112:ABD131219 AKZ131112:AKZ131219 AUV131112:AUV131219 BER131112:BER131219 BON131112:BON131219 BYJ131112:BYJ131219 CIF131112:CIF131219 CSB131112:CSB131219 DBX131112:DBX131219 DLT131112:DLT131219 DVP131112:DVP131219 EFL131112:EFL131219 EPH131112:EPH131219 EZD131112:EZD131219 FIZ131112:FIZ131219 FSV131112:FSV131219 GCR131112:GCR131219 GMN131112:GMN131219 GWJ131112:GWJ131219 HGF131112:HGF131219 HQB131112:HQB131219 HZX131112:HZX131219 IJT131112:IJT131219 ITP131112:ITP131219 JDL131112:JDL131219 JNH131112:JNH131219 JXD131112:JXD131219 KGZ131112:KGZ131219 KQV131112:KQV131219 LAR131112:LAR131219 LKN131112:LKN131219 LUJ131112:LUJ131219 MEF131112:MEF131219 MOB131112:MOB131219 MXX131112:MXX131219 NHT131112:NHT131219 NRP131112:NRP131219 OBL131112:OBL131219 OLH131112:OLH131219 OVD131112:OVD131219 PEZ131112:PEZ131219 POV131112:POV131219 PYR131112:PYR131219 QIN131112:QIN131219 QSJ131112:QSJ131219 RCF131112:RCF131219 RMB131112:RMB131219 RVX131112:RVX131219 SFT131112:SFT131219 SPP131112:SPP131219 SZL131112:SZL131219 TJH131112:TJH131219 TTD131112:TTD131219 UCZ131112:UCZ131219 UMV131112:UMV131219 UWR131112:UWR131219 VGN131112:VGN131219 VQJ131112:VQJ131219 WAF131112:WAF131219 WKB131112:WKB131219 E196648:E196755 HL196648:HL196755 RH196648:RH196755 ABD196648:ABD196755 AKZ196648:AKZ196755 AUV196648:AUV196755 BER196648:BER196755 BON196648:BON196755 BYJ196648:BYJ196755 CIF196648:CIF196755 CSB196648:CSB196755 DBX196648:DBX196755 DLT196648:DLT196755 DVP196648:DVP196755 EFL196648:EFL196755 EPH196648:EPH196755 EZD196648:EZD196755 FIZ196648:FIZ196755 FSV196648:FSV196755 GCR196648:GCR196755 GMN196648:GMN196755 GWJ196648:GWJ196755 HGF196648:HGF196755 HQB196648:HQB196755 HZX196648:HZX196755 IJT196648:IJT196755 ITP196648:ITP196755 JDL196648:JDL196755 JNH196648:JNH196755 JXD196648:JXD196755 KGZ196648:KGZ196755 KQV196648:KQV196755 LAR196648:LAR196755 LKN196648:LKN196755 LUJ196648:LUJ196755 MEF196648:MEF196755 MOB196648:MOB196755 MXX196648:MXX196755 NHT196648:NHT196755 NRP196648:NRP196755 OBL196648:OBL196755 OLH196648:OLH196755 OVD196648:OVD196755 PEZ196648:PEZ196755 POV196648:POV196755 PYR196648:PYR196755 QIN196648:QIN196755 QSJ196648:QSJ196755 RCF196648:RCF196755 RMB196648:RMB196755 RVX196648:RVX196755 SFT196648:SFT196755 SPP196648:SPP196755 SZL196648:SZL196755 TJH196648:TJH196755 TTD196648:TTD196755 UCZ196648:UCZ196755 UMV196648:UMV196755 UWR196648:UWR196755 VGN196648:VGN196755 VQJ196648:VQJ196755 WAF196648:WAF196755 WKB196648:WKB196755 E262184:E262291 HL262184:HL262291 RH262184:RH262291 ABD262184:ABD262291 AKZ262184:AKZ262291 AUV262184:AUV262291 BER262184:BER262291 BON262184:BON262291 BYJ262184:BYJ262291 CIF262184:CIF262291 CSB262184:CSB262291 DBX262184:DBX262291 DLT262184:DLT262291 DVP262184:DVP262291 EFL262184:EFL262291 EPH262184:EPH262291 EZD262184:EZD262291 FIZ262184:FIZ262291 FSV262184:FSV262291 GCR262184:GCR262291 GMN262184:GMN262291 GWJ262184:GWJ262291 HGF262184:HGF262291 HQB262184:HQB262291 HZX262184:HZX262291 IJT262184:IJT262291 ITP262184:ITP262291 JDL262184:JDL262291 JNH262184:JNH262291 JXD262184:JXD262291 KGZ262184:KGZ262291 KQV262184:KQV262291 LAR262184:LAR262291 LKN262184:LKN262291 LUJ262184:LUJ262291 MEF262184:MEF262291 MOB262184:MOB262291 MXX262184:MXX262291 NHT262184:NHT262291 NRP262184:NRP262291 OBL262184:OBL262291 OLH262184:OLH262291 OVD262184:OVD262291 PEZ262184:PEZ262291 POV262184:POV262291 PYR262184:PYR262291 QIN262184:QIN262291 QSJ262184:QSJ262291 RCF262184:RCF262291 RMB262184:RMB262291 RVX262184:RVX262291 SFT262184:SFT262291 SPP262184:SPP262291 SZL262184:SZL262291 TJH262184:TJH262291 TTD262184:TTD262291 UCZ262184:UCZ262291 UMV262184:UMV262291 UWR262184:UWR262291 VGN262184:VGN262291 VQJ262184:VQJ262291 WAF262184:WAF262291 WKB262184:WKB262291 E327720:E327827 HL327720:HL327827 RH327720:RH327827 ABD327720:ABD327827 AKZ327720:AKZ327827 AUV327720:AUV327827 BER327720:BER327827 BON327720:BON327827 BYJ327720:BYJ327827 CIF327720:CIF327827 CSB327720:CSB327827 DBX327720:DBX327827 DLT327720:DLT327827 DVP327720:DVP327827 EFL327720:EFL327827 EPH327720:EPH327827 EZD327720:EZD327827 FIZ327720:FIZ327827 FSV327720:FSV327827 GCR327720:GCR327827 GMN327720:GMN327827 GWJ327720:GWJ327827 HGF327720:HGF327827 HQB327720:HQB327827 HZX327720:HZX327827 IJT327720:IJT327827 ITP327720:ITP327827 JDL327720:JDL327827 JNH327720:JNH327827 JXD327720:JXD327827 KGZ327720:KGZ327827 KQV327720:KQV327827 LAR327720:LAR327827 LKN327720:LKN327827 LUJ327720:LUJ327827 MEF327720:MEF327827 MOB327720:MOB327827 MXX327720:MXX327827 NHT327720:NHT327827 NRP327720:NRP327827 OBL327720:OBL327827 OLH327720:OLH327827 OVD327720:OVD327827 PEZ327720:PEZ327827 POV327720:POV327827 PYR327720:PYR327827 QIN327720:QIN327827 QSJ327720:QSJ327827 RCF327720:RCF327827 RMB327720:RMB327827 RVX327720:RVX327827 SFT327720:SFT327827 SPP327720:SPP327827 SZL327720:SZL327827 TJH327720:TJH327827 TTD327720:TTD327827 UCZ327720:UCZ327827 UMV327720:UMV327827 UWR327720:UWR327827 VGN327720:VGN327827 VQJ327720:VQJ327827 WAF327720:WAF327827 WKB327720:WKB327827 E393256:E393363 HL393256:HL393363 RH393256:RH393363 ABD393256:ABD393363 AKZ393256:AKZ393363 AUV393256:AUV393363 BER393256:BER393363 BON393256:BON393363 BYJ393256:BYJ393363 CIF393256:CIF393363 CSB393256:CSB393363 DBX393256:DBX393363 DLT393256:DLT393363 DVP393256:DVP393363 EFL393256:EFL393363 EPH393256:EPH393363 EZD393256:EZD393363 FIZ393256:FIZ393363 FSV393256:FSV393363 GCR393256:GCR393363 GMN393256:GMN393363 GWJ393256:GWJ393363 HGF393256:HGF393363 HQB393256:HQB393363 HZX393256:HZX393363 IJT393256:IJT393363 ITP393256:ITP393363 JDL393256:JDL393363 JNH393256:JNH393363 JXD393256:JXD393363 KGZ393256:KGZ393363 KQV393256:KQV393363 LAR393256:LAR393363 LKN393256:LKN393363 LUJ393256:LUJ393363 MEF393256:MEF393363 MOB393256:MOB393363 MXX393256:MXX393363 NHT393256:NHT393363 NRP393256:NRP393363 OBL393256:OBL393363 OLH393256:OLH393363 OVD393256:OVD393363 PEZ393256:PEZ393363 POV393256:POV393363 PYR393256:PYR393363 QIN393256:QIN393363 QSJ393256:QSJ393363 RCF393256:RCF393363 RMB393256:RMB393363 RVX393256:RVX393363 SFT393256:SFT393363 SPP393256:SPP393363 SZL393256:SZL393363 TJH393256:TJH393363 TTD393256:TTD393363 UCZ393256:UCZ393363 UMV393256:UMV393363 UWR393256:UWR393363 VGN393256:VGN393363 VQJ393256:VQJ393363 WAF393256:WAF393363 WKB393256:WKB393363 E458792:E458899 HL458792:HL458899 RH458792:RH458899 ABD458792:ABD458899 AKZ458792:AKZ458899 AUV458792:AUV458899 BER458792:BER458899 BON458792:BON458899 BYJ458792:BYJ458899 CIF458792:CIF458899 CSB458792:CSB458899 DBX458792:DBX458899 DLT458792:DLT458899 DVP458792:DVP458899 EFL458792:EFL458899 EPH458792:EPH458899 EZD458792:EZD458899 FIZ458792:FIZ458899 FSV458792:FSV458899 GCR458792:GCR458899 GMN458792:GMN458899 GWJ458792:GWJ458899 HGF458792:HGF458899 HQB458792:HQB458899 HZX458792:HZX458899 IJT458792:IJT458899 ITP458792:ITP458899 JDL458792:JDL458899 JNH458792:JNH458899 JXD458792:JXD458899 KGZ458792:KGZ458899 KQV458792:KQV458899 LAR458792:LAR458899 LKN458792:LKN458899 LUJ458792:LUJ458899 MEF458792:MEF458899 MOB458792:MOB458899 MXX458792:MXX458899 NHT458792:NHT458899 NRP458792:NRP458899 OBL458792:OBL458899 OLH458792:OLH458899 OVD458792:OVD458899 PEZ458792:PEZ458899 POV458792:POV458899 PYR458792:PYR458899 QIN458792:QIN458899 QSJ458792:QSJ458899 RCF458792:RCF458899 RMB458792:RMB458899 RVX458792:RVX458899 SFT458792:SFT458899 SPP458792:SPP458899 SZL458792:SZL458899 TJH458792:TJH458899 TTD458792:TTD458899 UCZ458792:UCZ458899 UMV458792:UMV458899 UWR458792:UWR458899 VGN458792:VGN458899 VQJ458792:VQJ458899 WAF458792:WAF458899 WKB458792:WKB458899 E524328:E524435 HL524328:HL524435 RH524328:RH524435 ABD524328:ABD524435 AKZ524328:AKZ524435 AUV524328:AUV524435 BER524328:BER524435 BON524328:BON524435 BYJ524328:BYJ524435 CIF524328:CIF524435 CSB524328:CSB524435 DBX524328:DBX524435 DLT524328:DLT524435 DVP524328:DVP524435 EFL524328:EFL524435 EPH524328:EPH524435 EZD524328:EZD524435 FIZ524328:FIZ524435 FSV524328:FSV524435 GCR524328:GCR524435 GMN524328:GMN524435 GWJ524328:GWJ524435 HGF524328:HGF524435 HQB524328:HQB524435 HZX524328:HZX524435 IJT524328:IJT524435 ITP524328:ITP524435 JDL524328:JDL524435 JNH524328:JNH524435 JXD524328:JXD524435 KGZ524328:KGZ524435 KQV524328:KQV524435 LAR524328:LAR524435 LKN524328:LKN524435 LUJ524328:LUJ524435 MEF524328:MEF524435 MOB524328:MOB524435 MXX524328:MXX524435 NHT524328:NHT524435 NRP524328:NRP524435 OBL524328:OBL524435 OLH524328:OLH524435 OVD524328:OVD524435 PEZ524328:PEZ524435 POV524328:POV524435 PYR524328:PYR524435 QIN524328:QIN524435 QSJ524328:QSJ524435 RCF524328:RCF524435 RMB524328:RMB524435 RVX524328:RVX524435 SFT524328:SFT524435 SPP524328:SPP524435 SZL524328:SZL524435 TJH524328:TJH524435 TTD524328:TTD524435 UCZ524328:UCZ524435 UMV524328:UMV524435 UWR524328:UWR524435 VGN524328:VGN524435 VQJ524328:VQJ524435 WAF524328:WAF524435 WKB524328:WKB524435 E589864:E589971 HL589864:HL589971 RH589864:RH589971 ABD589864:ABD589971 AKZ589864:AKZ589971 AUV589864:AUV589971 BER589864:BER589971 BON589864:BON589971 BYJ589864:BYJ589971 CIF589864:CIF589971 CSB589864:CSB589971 DBX589864:DBX589971 DLT589864:DLT589971 DVP589864:DVP589971 EFL589864:EFL589971 EPH589864:EPH589971 EZD589864:EZD589971 FIZ589864:FIZ589971 FSV589864:FSV589971 GCR589864:GCR589971 GMN589864:GMN589971 GWJ589864:GWJ589971 HGF589864:HGF589971 HQB589864:HQB589971 HZX589864:HZX589971 IJT589864:IJT589971 ITP589864:ITP589971 JDL589864:JDL589971 JNH589864:JNH589971 JXD589864:JXD589971 KGZ589864:KGZ589971 KQV589864:KQV589971 LAR589864:LAR589971 LKN589864:LKN589971 LUJ589864:LUJ589971 MEF589864:MEF589971 MOB589864:MOB589971 MXX589864:MXX589971 NHT589864:NHT589971 NRP589864:NRP589971 OBL589864:OBL589971 OLH589864:OLH589971 OVD589864:OVD589971 PEZ589864:PEZ589971 POV589864:POV589971 PYR589864:PYR589971 QIN589864:QIN589971 QSJ589864:QSJ589971 RCF589864:RCF589971 RMB589864:RMB589971 RVX589864:RVX589971 SFT589864:SFT589971 SPP589864:SPP589971 SZL589864:SZL589971 TJH589864:TJH589971 TTD589864:TTD589971 UCZ589864:UCZ589971 UMV589864:UMV589971 UWR589864:UWR589971 VGN589864:VGN589971 VQJ589864:VQJ589971 WAF589864:WAF589971 WKB589864:WKB589971 E655400:E655507 HL655400:HL655507 RH655400:RH655507 ABD655400:ABD655507 AKZ655400:AKZ655507 AUV655400:AUV655507 BER655400:BER655507 BON655400:BON655507 BYJ655400:BYJ655507 CIF655400:CIF655507 CSB655400:CSB655507 DBX655400:DBX655507 DLT655400:DLT655507 DVP655400:DVP655507 EFL655400:EFL655507 EPH655400:EPH655507 EZD655400:EZD655507 FIZ655400:FIZ655507 FSV655400:FSV655507 GCR655400:GCR655507 GMN655400:GMN655507 GWJ655400:GWJ655507 HGF655400:HGF655507 HQB655400:HQB655507 HZX655400:HZX655507 IJT655400:IJT655507 ITP655400:ITP655507 JDL655400:JDL655507 JNH655400:JNH655507 JXD655400:JXD655507 KGZ655400:KGZ655507 KQV655400:KQV655507 LAR655400:LAR655507 LKN655400:LKN655507 LUJ655400:LUJ655507 MEF655400:MEF655507 MOB655400:MOB655507 MXX655400:MXX655507 NHT655400:NHT655507 NRP655400:NRP655507 OBL655400:OBL655507 OLH655400:OLH655507 OVD655400:OVD655507 PEZ655400:PEZ655507 POV655400:POV655507 PYR655400:PYR655507 QIN655400:QIN655507 QSJ655400:QSJ655507 RCF655400:RCF655507 RMB655400:RMB655507 RVX655400:RVX655507 SFT655400:SFT655507 SPP655400:SPP655507 SZL655400:SZL655507 TJH655400:TJH655507 TTD655400:TTD655507 UCZ655400:UCZ655507 UMV655400:UMV655507 UWR655400:UWR655507 VGN655400:VGN655507 VQJ655400:VQJ655507 WAF655400:WAF655507 WKB655400:WKB655507 E720936:E721043 HL720936:HL721043 RH720936:RH721043 ABD720936:ABD721043 AKZ720936:AKZ721043 AUV720936:AUV721043 BER720936:BER721043 BON720936:BON721043 BYJ720936:BYJ721043 CIF720936:CIF721043 CSB720936:CSB721043 DBX720936:DBX721043 DLT720936:DLT721043 DVP720936:DVP721043 EFL720936:EFL721043 EPH720936:EPH721043 EZD720936:EZD721043 FIZ720936:FIZ721043 FSV720936:FSV721043 GCR720936:GCR721043 GMN720936:GMN721043 GWJ720936:GWJ721043 HGF720936:HGF721043 HQB720936:HQB721043 HZX720936:HZX721043 IJT720936:IJT721043 ITP720936:ITP721043 JDL720936:JDL721043 JNH720936:JNH721043 JXD720936:JXD721043 KGZ720936:KGZ721043 KQV720936:KQV721043 LAR720936:LAR721043 LKN720936:LKN721043 LUJ720936:LUJ721043 MEF720936:MEF721043 MOB720936:MOB721043 MXX720936:MXX721043 NHT720936:NHT721043 NRP720936:NRP721043 OBL720936:OBL721043 OLH720936:OLH721043 OVD720936:OVD721043 PEZ720936:PEZ721043 POV720936:POV721043 PYR720936:PYR721043 QIN720936:QIN721043 QSJ720936:QSJ721043 RCF720936:RCF721043 RMB720936:RMB721043 RVX720936:RVX721043 SFT720936:SFT721043 SPP720936:SPP721043 SZL720936:SZL721043 TJH720936:TJH721043 TTD720936:TTD721043 UCZ720936:UCZ721043 UMV720936:UMV721043 UWR720936:UWR721043 VGN720936:VGN721043 VQJ720936:VQJ721043 WAF720936:WAF721043 WKB720936:WKB721043 E786472:E786579 HL786472:HL786579 RH786472:RH786579 ABD786472:ABD786579 AKZ786472:AKZ786579 AUV786472:AUV786579 BER786472:BER786579 BON786472:BON786579 BYJ786472:BYJ786579 CIF786472:CIF786579 CSB786472:CSB786579 DBX786472:DBX786579 DLT786472:DLT786579 DVP786472:DVP786579 EFL786472:EFL786579 EPH786472:EPH786579 EZD786472:EZD786579 FIZ786472:FIZ786579 FSV786472:FSV786579 GCR786472:GCR786579 GMN786472:GMN786579 GWJ786472:GWJ786579 HGF786472:HGF786579 HQB786472:HQB786579 HZX786472:HZX786579 IJT786472:IJT786579 ITP786472:ITP786579 JDL786472:JDL786579 JNH786472:JNH786579 JXD786472:JXD786579 KGZ786472:KGZ786579 KQV786472:KQV786579 LAR786472:LAR786579 LKN786472:LKN786579 LUJ786472:LUJ786579 MEF786472:MEF786579 MOB786472:MOB786579 MXX786472:MXX786579 NHT786472:NHT786579 NRP786472:NRP786579 OBL786472:OBL786579 OLH786472:OLH786579 OVD786472:OVD786579 PEZ786472:PEZ786579 POV786472:POV786579 PYR786472:PYR786579 QIN786472:QIN786579 QSJ786472:QSJ786579 RCF786472:RCF786579 RMB786472:RMB786579 RVX786472:RVX786579 SFT786472:SFT786579 SPP786472:SPP786579 SZL786472:SZL786579 TJH786472:TJH786579 TTD786472:TTD786579 UCZ786472:UCZ786579 UMV786472:UMV786579 UWR786472:UWR786579 VGN786472:VGN786579 VQJ786472:VQJ786579 WAF786472:WAF786579 WKB786472:WKB786579 E852008:E852115 HL852008:HL852115 RH852008:RH852115 ABD852008:ABD852115 AKZ852008:AKZ852115 AUV852008:AUV852115 BER852008:BER852115 BON852008:BON852115 BYJ852008:BYJ852115 CIF852008:CIF852115 CSB852008:CSB852115 DBX852008:DBX852115 DLT852008:DLT852115 DVP852008:DVP852115 EFL852008:EFL852115 EPH852008:EPH852115 EZD852008:EZD852115 FIZ852008:FIZ852115 FSV852008:FSV852115 GCR852008:GCR852115 GMN852008:GMN852115 GWJ852008:GWJ852115 HGF852008:HGF852115 HQB852008:HQB852115 HZX852008:HZX852115 IJT852008:IJT852115 ITP852008:ITP852115 JDL852008:JDL852115 JNH852008:JNH852115 JXD852008:JXD852115 KGZ852008:KGZ852115 KQV852008:KQV852115 LAR852008:LAR852115 LKN852008:LKN852115 LUJ852008:LUJ852115 MEF852008:MEF852115 MOB852008:MOB852115 MXX852008:MXX852115 NHT852008:NHT852115 NRP852008:NRP852115 OBL852008:OBL852115 OLH852008:OLH852115 OVD852008:OVD852115 PEZ852008:PEZ852115 POV852008:POV852115 PYR852008:PYR852115 QIN852008:QIN852115 QSJ852008:QSJ852115 RCF852008:RCF852115 RMB852008:RMB852115 RVX852008:RVX852115 SFT852008:SFT852115 SPP852008:SPP852115 SZL852008:SZL852115 TJH852008:TJH852115 TTD852008:TTD852115 UCZ852008:UCZ852115 UMV852008:UMV852115 UWR852008:UWR852115 VGN852008:VGN852115 VQJ852008:VQJ852115 WAF852008:WAF852115 WKB852008:WKB852115 E917544:E917651 HL917544:HL917651 RH917544:RH917651 ABD917544:ABD917651 AKZ917544:AKZ917651 AUV917544:AUV917651 BER917544:BER917651 BON917544:BON917651 BYJ917544:BYJ917651 CIF917544:CIF917651 CSB917544:CSB917651 DBX917544:DBX917651 DLT917544:DLT917651 DVP917544:DVP917651 EFL917544:EFL917651 EPH917544:EPH917651 EZD917544:EZD917651 FIZ917544:FIZ917651 FSV917544:FSV917651 GCR917544:GCR917651 GMN917544:GMN917651 GWJ917544:GWJ917651 HGF917544:HGF917651 HQB917544:HQB917651 HZX917544:HZX917651 IJT917544:IJT917651 ITP917544:ITP917651 JDL917544:JDL917651 JNH917544:JNH917651 JXD917544:JXD917651 KGZ917544:KGZ917651 KQV917544:KQV917651 LAR917544:LAR917651 LKN917544:LKN917651 LUJ917544:LUJ917651 MEF917544:MEF917651 MOB917544:MOB917651 MXX917544:MXX917651 NHT917544:NHT917651 NRP917544:NRP917651 OBL917544:OBL917651 OLH917544:OLH917651 OVD917544:OVD917651 PEZ917544:PEZ917651 POV917544:POV917651 PYR917544:PYR917651 QIN917544:QIN917651 QSJ917544:QSJ917651 RCF917544:RCF917651 RMB917544:RMB917651 RVX917544:RVX917651 SFT917544:SFT917651 SPP917544:SPP917651 SZL917544:SZL917651 TJH917544:TJH917651 TTD917544:TTD917651 UCZ917544:UCZ917651 UMV917544:UMV917651 UWR917544:UWR917651 VGN917544:VGN917651 VQJ917544:VQJ917651 WAF917544:WAF917651 WKB917544:WKB917651 E983080:E983187 HL983080:HL983187 RH983080:RH983187 ABD983080:ABD983187 AKZ983080:AKZ983187 AUV983080:AUV983187 BER983080:BER983187 BON983080:BON983187 BYJ983080:BYJ983187 CIF983080:CIF983187 CSB983080:CSB983187 DBX983080:DBX983187 DLT983080:DLT983187 DVP983080:DVP983187 EFL983080:EFL983187 EPH983080:EPH983187 EZD983080:EZD983187 FIZ983080:FIZ983187 FSV983080:FSV983187 GCR983080:GCR983187 GMN983080:GMN983187 GWJ983080:GWJ983187 HGF983080:HGF983187 HQB983080:HQB983187 HZX983080:HZX983187 IJT983080:IJT983187 ITP983080:ITP983187 JDL983080:JDL983187 JNH983080:JNH983187 JXD983080:JXD983187 KGZ983080:KGZ983187 KQV983080:KQV983187 LAR983080:LAR983187 LKN983080:LKN983187 LUJ983080:LUJ983187 MEF983080:MEF983187 MOB983080:MOB983187 MXX983080:MXX983187 NHT983080:NHT983187 NRP983080:NRP983187 OBL983080:OBL983187 OLH983080:OLH983187 OVD983080:OVD983187 PEZ983080:PEZ983187 POV983080:POV983187 PYR983080:PYR983187 QIN983080:QIN983187 QSJ983080:QSJ983187 RCF983080:RCF983187 RMB983080:RMB983187 RVX983080:RVX983187 SFT983080:SFT983187 SPP983080:SPP983187 SZL983080:SZL983187 TJH983080:TJH983187 TTD983080:TTD983187 UCZ983080:UCZ983187 UMV983080:UMV983187 UWR983080:UWR983187 VGN983080:VGN983187 VQJ983080:VQJ983187 WAF983080:WAF983187 VGN102:VGN105">
      <formula1>#REF!</formula1>
    </dataValidation>
    <dataValidation type="list" allowBlank="1" showInputMessage="1" showErrorMessage="1" promptTitle="Select from the list" prompt="Please elaborate if 'PARTIAL'." sqref="E157">
      <formula1>ExNA</formula1>
    </dataValidation>
  </dataValidations>
  <pageMargins left="0.31496062992125984" right="0.31496062992125984" top="0.35433070866141736" bottom="0.35433070866141736" header="0.31496062992125984" footer="0.31496062992125984"/>
  <pageSetup scale="56" fitToHeight="0" orientation="landscape" r:id="rId1"/>
  <colBreaks count="1" manualBreakCount="1">
    <brk id="11"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236"/>
  <sheetViews>
    <sheetView zoomScale="80" zoomScaleNormal="80" workbookViewId="0">
      <pane xSplit="4" ySplit="11" topLeftCell="E81" activePane="bottomRight" state="frozen"/>
      <selection pane="topRight" activeCell="E1" sqref="E1"/>
      <selection pane="bottomLeft" activeCell="A12" sqref="A12"/>
      <selection pane="bottomRight" activeCell="E83" sqref="E83"/>
    </sheetView>
  </sheetViews>
  <sheetFormatPr defaultRowHeight="15" x14ac:dyDescent="0.25"/>
  <cols>
    <col min="1" max="1" width="3.7109375" style="1" customWidth="1"/>
    <col min="2" max="2" width="5.28515625" style="1" customWidth="1"/>
    <col min="3" max="3" width="11.7109375" style="1" customWidth="1"/>
    <col min="4" max="4" width="35.5703125" style="1" customWidth="1"/>
    <col min="5" max="5" width="11.85546875" style="1" customWidth="1"/>
    <col min="6" max="6" width="10.7109375" style="1" customWidth="1"/>
    <col min="7" max="7" width="25.140625" style="1" customWidth="1"/>
    <col min="8" max="8" width="23.42578125" style="1" customWidth="1"/>
    <col min="9" max="9" width="34.5703125" style="1" customWidth="1"/>
    <col min="10" max="10" width="3.7109375" style="1" customWidth="1"/>
    <col min="11" max="11" width="9.140625" style="323" hidden="1" customWidth="1"/>
    <col min="12" max="12" width="4.85546875" style="1" customWidth="1"/>
    <col min="13" max="13" width="16.7109375" style="1" customWidth="1"/>
    <col min="14" max="14" width="14" style="1" customWidth="1"/>
    <col min="15" max="15" width="29" style="1" customWidth="1"/>
    <col min="16" max="16384" width="9.140625" style="1"/>
  </cols>
  <sheetData>
    <row r="1" spans="1:15" s="307" customFormat="1" ht="15.75" thickBot="1" x14ac:dyDescent="0.3">
      <c r="A1" s="565"/>
      <c r="B1" s="566"/>
      <c r="C1" s="566"/>
      <c r="D1" s="566"/>
      <c r="E1" s="566"/>
      <c r="F1" s="566"/>
      <c r="G1" s="566"/>
      <c r="H1" s="566"/>
      <c r="I1" s="566"/>
      <c r="J1" s="567"/>
      <c r="K1" s="308"/>
      <c r="L1" s="396"/>
    </row>
    <row r="2" spans="1:15" s="307" customFormat="1" ht="15.75" customHeight="1" thickBot="1" x14ac:dyDescent="0.3">
      <c r="A2" s="568"/>
      <c r="B2" s="959" t="s">
        <v>1475</v>
      </c>
      <c r="C2" s="960"/>
      <c r="D2" s="960"/>
      <c r="E2" s="960"/>
      <c r="F2" s="960"/>
      <c r="G2" s="960"/>
      <c r="H2" s="960"/>
      <c r="I2" s="961"/>
      <c r="J2" s="569"/>
      <c r="K2" s="308"/>
      <c r="L2" s="396"/>
    </row>
    <row r="3" spans="1:15" s="307" customFormat="1" ht="15" customHeight="1" thickBot="1" x14ac:dyDescent="0.3">
      <c r="A3" s="568"/>
      <c r="B3" s="962" t="s">
        <v>367</v>
      </c>
      <c r="C3" s="963"/>
      <c r="D3" s="963"/>
      <c r="E3" s="963"/>
      <c r="F3" s="963"/>
      <c r="G3" s="963"/>
      <c r="H3" s="963"/>
      <c r="I3" s="964"/>
      <c r="J3" s="569"/>
      <c r="K3" s="308"/>
      <c r="L3" s="392"/>
    </row>
    <row r="4" spans="1:15" s="307" customFormat="1" ht="19.5" thickBot="1" x14ac:dyDescent="0.35">
      <c r="A4" s="568"/>
      <c r="B4" s="570"/>
      <c r="C4" s="570"/>
      <c r="D4" s="570"/>
      <c r="E4" s="571"/>
      <c r="F4" s="570"/>
      <c r="G4" s="570"/>
      <c r="H4" s="570"/>
      <c r="I4" s="570"/>
      <c r="J4" s="569"/>
      <c r="K4" s="308"/>
      <c r="L4" s="3"/>
    </row>
    <row r="5" spans="1:15" s="307" customFormat="1" x14ac:dyDescent="0.25">
      <c r="A5" s="568"/>
      <c r="B5" s="565"/>
      <c r="C5" s="567"/>
      <c r="D5" s="965" t="str">
        <f>'Municipal Information'!C17</f>
        <v>Limpopo</v>
      </c>
      <c r="E5" s="565"/>
      <c r="F5" s="567"/>
      <c r="G5" s="966" t="str">
        <f>'Municipal Information'!C19</f>
        <v>Ephraim Mogale</v>
      </c>
      <c r="H5" s="572"/>
      <c r="I5" s="968">
        <f>'Municipal Information'!C25</f>
        <v>42674</v>
      </c>
      <c r="J5" s="569"/>
      <c r="K5" s="308"/>
      <c r="L5" s="3"/>
    </row>
    <row r="6" spans="1:15" s="307" customFormat="1" ht="19.5" thickBot="1" x14ac:dyDescent="0.35">
      <c r="A6" s="568"/>
      <c r="B6" s="573"/>
      <c r="C6" s="574"/>
      <c r="D6" s="965"/>
      <c r="E6" s="575"/>
      <c r="F6" s="576"/>
      <c r="G6" s="967"/>
      <c r="H6" s="577"/>
      <c r="I6" s="969"/>
      <c r="J6" s="569"/>
      <c r="K6" s="308"/>
      <c r="L6" s="3"/>
    </row>
    <row r="7" spans="1:15" s="307" customFormat="1" ht="15.75" thickBot="1" x14ac:dyDescent="0.3">
      <c r="A7" s="568"/>
      <c r="B7" s="570"/>
      <c r="C7" s="570"/>
      <c r="D7" s="570"/>
      <c r="E7" s="570"/>
      <c r="F7" s="570"/>
      <c r="G7" s="570"/>
      <c r="H7" s="570"/>
      <c r="I7" s="570"/>
      <c r="J7" s="569"/>
      <c r="K7" s="308"/>
    </row>
    <row r="8" spans="1:15" s="307" customFormat="1" x14ac:dyDescent="0.25">
      <c r="A8" s="568"/>
      <c r="B8" s="953"/>
      <c r="C8" s="954"/>
      <c r="D8" s="957">
        <f>D150</f>
        <v>2.859154929577465</v>
      </c>
      <c r="E8" s="570"/>
      <c r="F8" s="953"/>
      <c r="G8" s="954"/>
      <c r="H8" s="958">
        <f>D153</f>
        <v>0</v>
      </c>
      <c r="I8" s="570"/>
      <c r="J8" s="569"/>
      <c r="K8" s="308"/>
    </row>
    <row r="9" spans="1:15" s="307" customFormat="1" ht="17.25" customHeight="1" thickBot="1" x14ac:dyDescent="0.3">
      <c r="A9" s="568"/>
      <c r="B9" s="955"/>
      <c r="C9" s="956"/>
      <c r="D9" s="957"/>
      <c r="E9" s="570"/>
      <c r="F9" s="955"/>
      <c r="G9" s="956"/>
      <c r="H9" s="958"/>
      <c r="I9" s="578" t="s">
        <v>1477</v>
      </c>
      <c r="J9" s="569"/>
      <c r="K9" s="308"/>
    </row>
    <row r="10" spans="1:15" s="307" customFormat="1" ht="18.75" x14ac:dyDescent="0.3">
      <c r="A10" s="568"/>
      <c r="B10" s="570"/>
      <c r="C10" s="571"/>
      <c r="D10" s="570"/>
      <c r="E10" s="570"/>
      <c r="F10" s="570"/>
      <c r="G10" s="570"/>
      <c r="H10" s="570"/>
      <c r="I10" s="570"/>
      <c r="J10" s="569"/>
      <c r="K10" s="308"/>
      <c r="M10" s="950" t="s">
        <v>4876</v>
      </c>
      <c r="N10" s="950"/>
      <c r="O10" s="950"/>
    </row>
    <row r="11" spans="1:15" s="307" customFormat="1" ht="31.5" x14ac:dyDescent="0.25">
      <c r="A11" s="568"/>
      <c r="B11" s="579" t="s">
        <v>1482</v>
      </c>
      <c r="C11" s="579" t="s">
        <v>1483</v>
      </c>
      <c r="D11" s="580" t="s">
        <v>1256</v>
      </c>
      <c r="E11" s="580" t="s">
        <v>464</v>
      </c>
      <c r="F11" s="580" t="s">
        <v>1476</v>
      </c>
      <c r="G11" s="581" t="s">
        <v>1478</v>
      </c>
      <c r="H11" s="580" t="s">
        <v>1257</v>
      </c>
      <c r="I11" s="580" t="s">
        <v>1258</v>
      </c>
      <c r="J11" s="569"/>
      <c r="K11" s="308"/>
      <c r="M11" s="496" t="s">
        <v>4877</v>
      </c>
      <c r="N11" s="496" t="s">
        <v>4878</v>
      </c>
      <c r="O11" s="496" t="s">
        <v>4879</v>
      </c>
    </row>
    <row r="12" spans="1:15" s="307" customFormat="1" x14ac:dyDescent="0.25">
      <c r="A12" s="568"/>
      <c r="B12" s="533"/>
      <c r="C12" s="533"/>
      <c r="D12" s="533"/>
      <c r="E12" s="533"/>
      <c r="F12" s="533"/>
      <c r="G12" s="533"/>
      <c r="H12" s="533"/>
      <c r="I12" s="533"/>
      <c r="J12" s="569"/>
      <c r="K12" s="308"/>
    </row>
    <row r="13" spans="1:15" s="6" customFormat="1" ht="60" x14ac:dyDescent="0.25">
      <c r="A13" s="582"/>
      <c r="B13" s="583">
        <v>1</v>
      </c>
      <c r="C13" s="583" t="s">
        <v>2448</v>
      </c>
      <c r="D13" s="541" t="s">
        <v>3499</v>
      </c>
      <c r="E13" s="112" t="s">
        <v>29</v>
      </c>
      <c r="F13" s="762">
        <f>IF(E13="yes",3,IF(E13="Partial",2,IF(E13="No",1,IF(E13="N/A","",IF(E13="","")))))</f>
        <v>3</v>
      </c>
      <c r="G13" s="89"/>
      <c r="H13" s="541" t="s">
        <v>4780</v>
      </c>
      <c r="I13" s="541" t="s">
        <v>2444</v>
      </c>
      <c r="J13" s="584"/>
      <c r="K13" s="308">
        <f t="shared" ref="K13:K45" si="0">IF(E13="",1,0)</f>
        <v>0</v>
      </c>
      <c r="L13" s="421"/>
      <c r="M13" s="595"/>
      <c r="N13" s="595"/>
      <c r="O13" s="595"/>
    </row>
    <row r="14" spans="1:15" s="6" customFormat="1" ht="60" x14ac:dyDescent="0.25">
      <c r="A14" s="582"/>
      <c r="B14" s="583">
        <v>2</v>
      </c>
      <c r="C14" s="583" t="s">
        <v>2448</v>
      </c>
      <c r="D14" s="541" t="s">
        <v>3492</v>
      </c>
      <c r="E14" s="112" t="s">
        <v>29</v>
      </c>
      <c r="F14" s="762">
        <f t="shared" ref="F14:F77" si="1">IF(E14="yes",3,IF(E14="Partial",2,IF(E14="No",1,IF(E14="N/A","",IF(E14="","")))))</f>
        <v>3</v>
      </c>
      <c r="G14" s="89"/>
      <c r="H14" s="541" t="s">
        <v>459</v>
      </c>
      <c r="I14" s="541" t="s">
        <v>2627</v>
      </c>
      <c r="J14" s="584"/>
      <c r="K14" s="308">
        <f t="shared" si="0"/>
        <v>0</v>
      </c>
      <c r="L14" s="421"/>
      <c r="M14" s="595"/>
      <c r="N14" s="595"/>
      <c r="O14" s="595"/>
    </row>
    <row r="15" spans="1:15" s="6" customFormat="1" ht="105" x14ac:dyDescent="0.25">
      <c r="A15" s="582"/>
      <c r="B15" s="583">
        <v>3</v>
      </c>
      <c r="C15" s="583"/>
      <c r="D15" s="585" t="s">
        <v>460</v>
      </c>
      <c r="E15" s="112" t="s">
        <v>29</v>
      </c>
      <c r="F15" s="762">
        <f t="shared" si="1"/>
        <v>3</v>
      </c>
      <c r="G15" s="89"/>
      <c r="H15" s="541" t="s">
        <v>10</v>
      </c>
      <c r="I15" s="541" t="s">
        <v>9</v>
      </c>
      <c r="J15" s="584"/>
      <c r="K15" s="308">
        <f t="shared" si="0"/>
        <v>0</v>
      </c>
      <c r="L15" s="421"/>
      <c r="M15" s="595"/>
      <c r="N15" s="595"/>
      <c r="O15" s="595"/>
    </row>
    <row r="16" spans="1:15" s="6" customFormat="1" ht="60" x14ac:dyDescent="0.25">
      <c r="A16" s="582"/>
      <c r="B16" s="583">
        <v>4</v>
      </c>
      <c r="C16" s="583" t="s">
        <v>2448</v>
      </c>
      <c r="D16" s="541" t="s">
        <v>3493</v>
      </c>
      <c r="E16" s="112" t="s">
        <v>29</v>
      </c>
      <c r="F16" s="762">
        <f t="shared" si="1"/>
        <v>3</v>
      </c>
      <c r="G16" s="89"/>
      <c r="H16" s="541" t="s">
        <v>2628</v>
      </c>
      <c r="I16" s="541" t="s">
        <v>2629</v>
      </c>
      <c r="J16" s="584"/>
      <c r="K16" s="308">
        <f t="shared" si="0"/>
        <v>0</v>
      </c>
      <c r="L16" s="421"/>
      <c r="M16" s="595"/>
      <c r="N16" s="595"/>
      <c r="O16" s="595"/>
    </row>
    <row r="17" spans="1:15" s="6" customFormat="1" ht="60" x14ac:dyDescent="0.25">
      <c r="A17" s="582"/>
      <c r="B17" s="583">
        <v>5</v>
      </c>
      <c r="C17" s="583"/>
      <c r="D17" s="541" t="s">
        <v>4986</v>
      </c>
      <c r="E17" s="112" t="s">
        <v>30</v>
      </c>
      <c r="F17" s="762">
        <f t="shared" si="1"/>
        <v>2</v>
      </c>
      <c r="G17" s="89" t="s">
        <v>5224</v>
      </c>
      <c r="H17" s="541" t="s">
        <v>4987</v>
      </c>
      <c r="I17" s="541" t="s">
        <v>4988</v>
      </c>
      <c r="J17" s="584"/>
      <c r="K17" s="308">
        <f t="shared" si="0"/>
        <v>0</v>
      </c>
      <c r="L17" s="421"/>
      <c r="M17" s="595"/>
      <c r="N17" s="595"/>
      <c r="O17" s="595"/>
    </row>
    <row r="18" spans="1:15" s="6" customFormat="1" ht="90" x14ac:dyDescent="0.25">
      <c r="A18" s="582"/>
      <c r="B18" s="583">
        <v>6</v>
      </c>
      <c r="C18" s="583"/>
      <c r="D18" s="541" t="s">
        <v>3500</v>
      </c>
      <c r="E18" s="112" t="s">
        <v>29</v>
      </c>
      <c r="F18" s="762">
        <f t="shared" si="1"/>
        <v>3</v>
      </c>
      <c r="G18" s="89"/>
      <c r="H18" s="541" t="s">
        <v>2</v>
      </c>
      <c r="I18" s="541" t="s">
        <v>8</v>
      </c>
      <c r="J18" s="584"/>
      <c r="K18" s="308">
        <f t="shared" si="0"/>
        <v>0</v>
      </c>
      <c r="L18" s="421"/>
      <c r="M18" s="595"/>
      <c r="N18" s="595"/>
      <c r="O18" s="595"/>
    </row>
    <row r="19" spans="1:15" s="6" customFormat="1" ht="90" x14ac:dyDescent="0.25">
      <c r="A19" s="582"/>
      <c r="B19" s="583">
        <v>7</v>
      </c>
      <c r="C19" s="583"/>
      <c r="D19" s="540" t="s">
        <v>3494</v>
      </c>
      <c r="E19" s="112" t="s">
        <v>29</v>
      </c>
      <c r="F19" s="762">
        <f t="shared" si="1"/>
        <v>3</v>
      </c>
      <c r="G19" s="89"/>
      <c r="H19" s="586" t="s">
        <v>2598</v>
      </c>
      <c r="I19" s="540" t="s">
        <v>2845</v>
      </c>
      <c r="J19" s="587"/>
      <c r="K19" s="308">
        <f t="shared" si="0"/>
        <v>0</v>
      </c>
      <c r="L19" s="421"/>
      <c r="M19" s="595"/>
      <c r="N19" s="595"/>
      <c r="O19" s="595"/>
    </row>
    <row r="20" spans="1:15" s="6" customFormat="1" ht="75" x14ac:dyDescent="0.25">
      <c r="A20" s="582"/>
      <c r="B20" s="583">
        <v>8</v>
      </c>
      <c r="C20" s="583"/>
      <c r="D20" s="541" t="s">
        <v>2837</v>
      </c>
      <c r="E20" s="112" t="s">
        <v>30</v>
      </c>
      <c r="F20" s="762">
        <f t="shared" si="1"/>
        <v>2</v>
      </c>
      <c r="G20" s="89" t="s">
        <v>5225</v>
      </c>
      <c r="H20" s="541" t="s">
        <v>1666</v>
      </c>
      <c r="I20" s="541" t="s">
        <v>0</v>
      </c>
      <c r="J20" s="587"/>
      <c r="K20" s="308">
        <f t="shared" si="0"/>
        <v>0</v>
      </c>
      <c r="L20" s="421"/>
      <c r="M20" s="595"/>
      <c r="N20" s="595"/>
      <c r="O20" s="595"/>
    </row>
    <row r="21" spans="1:15" s="6" customFormat="1" ht="120" x14ac:dyDescent="0.25">
      <c r="A21" s="582"/>
      <c r="B21" s="583">
        <v>9</v>
      </c>
      <c r="C21" s="583"/>
      <c r="D21" s="541" t="s">
        <v>3503</v>
      </c>
      <c r="E21" s="112" t="s">
        <v>29</v>
      </c>
      <c r="F21" s="762">
        <f t="shared" si="1"/>
        <v>3</v>
      </c>
      <c r="G21" s="89"/>
      <c r="H21" s="541" t="s">
        <v>1667</v>
      </c>
      <c r="I21" s="541" t="s">
        <v>2572</v>
      </c>
      <c r="J21" s="587"/>
      <c r="K21" s="308">
        <f t="shared" si="0"/>
        <v>0</v>
      </c>
      <c r="L21" s="421"/>
      <c r="M21" s="595"/>
      <c r="N21" s="595"/>
      <c r="O21" s="595"/>
    </row>
    <row r="22" spans="1:15" s="6" customFormat="1" ht="45" x14ac:dyDescent="0.25">
      <c r="A22" s="582"/>
      <c r="B22" s="583">
        <v>10</v>
      </c>
      <c r="C22" s="583"/>
      <c r="D22" s="541" t="s">
        <v>2630</v>
      </c>
      <c r="E22" s="112" t="s">
        <v>29</v>
      </c>
      <c r="F22" s="762">
        <f t="shared" si="1"/>
        <v>3</v>
      </c>
      <c r="G22" s="89"/>
      <c r="H22" s="541" t="s">
        <v>2631</v>
      </c>
      <c r="I22" s="541" t="s">
        <v>2632</v>
      </c>
      <c r="J22" s="587"/>
      <c r="K22" s="308">
        <f t="shared" si="0"/>
        <v>0</v>
      </c>
      <c r="L22" s="421"/>
      <c r="M22" s="595"/>
      <c r="N22" s="595"/>
      <c r="O22" s="595"/>
    </row>
    <row r="23" spans="1:15" s="6" customFormat="1" ht="225" x14ac:dyDescent="0.25">
      <c r="A23" s="582"/>
      <c r="B23" s="583">
        <v>11</v>
      </c>
      <c r="C23" s="583"/>
      <c r="D23" s="541" t="s">
        <v>2441</v>
      </c>
      <c r="E23" s="112" t="s">
        <v>29</v>
      </c>
      <c r="F23" s="762">
        <f t="shared" si="1"/>
        <v>3</v>
      </c>
      <c r="G23" s="89"/>
      <c r="H23" s="541" t="s">
        <v>1668</v>
      </c>
      <c r="I23" s="541" t="s">
        <v>38</v>
      </c>
      <c r="J23" s="587"/>
      <c r="K23" s="308">
        <f t="shared" si="0"/>
        <v>0</v>
      </c>
      <c r="L23" s="421"/>
      <c r="M23" s="595"/>
      <c r="N23" s="595"/>
      <c r="O23" s="595"/>
    </row>
    <row r="24" spans="1:15" s="6" customFormat="1" ht="138.75" customHeight="1" x14ac:dyDescent="0.25">
      <c r="A24" s="582"/>
      <c r="B24" s="583">
        <v>12</v>
      </c>
      <c r="C24" s="583"/>
      <c r="D24" s="541" t="s">
        <v>2453</v>
      </c>
      <c r="E24" s="112" t="s">
        <v>29</v>
      </c>
      <c r="F24" s="762">
        <f t="shared" si="1"/>
        <v>3</v>
      </c>
      <c r="G24" s="89"/>
      <c r="H24" s="541" t="s">
        <v>2455</v>
      </c>
      <c r="I24" s="541" t="s">
        <v>2454</v>
      </c>
      <c r="J24" s="587"/>
      <c r="K24" s="308">
        <f t="shared" si="0"/>
        <v>0</v>
      </c>
      <c r="L24" s="421"/>
      <c r="M24" s="595"/>
      <c r="N24" s="595"/>
      <c r="O24" s="595"/>
    </row>
    <row r="25" spans="1:15" s="6" customFormat="1" ht="98.25" customHeight="1" x14ac:dyDescent="0.25">
      <c r="A25" s="582"/>
      <c r="B25" s="583">
        <v>13</v>
      </c>
      <c r="C25" s="583"/>
      <c r="D25" s="541" t="s">
        <v>3501</v>
      </c>
      <c r="E25" s="112" t="s">
        <v>29</v>
      </c>
      <c r="F25" s="762">
        <f t="shared" si="1"/>
        <v>3</v>
      </c>
      <c r="G25" s="89"/>
      <c r="H25" s="541" t="s">
        <v>1669</v>
      </c>
      <c r="I25" s="541" t="s">
        <v>3</v>
      </c>
      <c r="J25" s="587"/>
      <c r="K25" s="308">
        <f t="shared" si="0"/>
        <v>0</v>
      </c>
      <c r="L25" s="421"/>
      <c r="M25" s="595"/>
      <c r="N25" s="595"/>
      <c r="O25" s="595"/>
    </row>
    <row r="26" spans="1:15" s="6" customFormat="1" ht="63.75" customHeight="1" x14ac:dyDescent="0.25">
      <c r="A26" s="582"/>
      <c r="B26" s="583">
        <v>14</v>
      </c>
      <c r="C26" s="583"/>
      <c r="D26" s="541" t="s">
        <v>2438</v>
      </c>
      <c r="E26" s="112" t="s">
        <v>29</v>
      </c>
      <c r="F26" s="762">
        <f t="shared" si="1"/>
        <v>3</v>
      </c>
      <c r="G26" s="89"/>
      <c r="H26" s="541" t="s">
        <v>1670</v>
      </c>
      <c r="I26" s="541" t="s">
        <v>39</v>
      </c>
      <c r="J26" s="587"/>
      <c r="K26" s="308">
        <f t="shared" si="0"/>
        <v>0</v>
      </c>
      <c r="L26" s="421"/>
      <c r="M26" s="595"/>
      <c r="N26" s="595"/>
      <c r="O26" s="595"/>
    </row>
    <row r="27" spans="1:15" ht="120" x14ac:dyDescent="0.25">
      <c r="A27" s="588"/>
      <c r="B27" s="583">
        <v>15</v>
      </c>
      <c r="C27" s="583" t="s">
        <v>2449</v>
      </c>
      <c r="D27" s="540" t="s">
        <v>3497</v>
      </c>
      <c r="E27" s="112" t="s">
        <v>29</v>
      </c>
      <c r="F27" s="762">
        <f t="shared" si="1"/>
        <v>3</v>
      </c>
      <c r="G27" s="89"/>
      <c r="H27" s="541" t="s">
        <v>2605</v>
      </c>
      <c r="I27" s="540" t="s">
        <v>2606</v>
      </c>
      <c r="J27" s="587"/>
      <c r="K27" s="308">
        <f t="shared" si="0"/>
        <v>0</v>
      </c>
      <c r="L27" s="421"/>
      <c r="M27" s="505"/>
      <c r="N27" s="505"/>
      <c r="O27" s="505"/>
    </row>
    <row r="28" spans="1:15" s="6" customFormat="1" ht="75" x14ac:dyDescent="0.25">
      <c r="A28" s="582"/>
      <c r="B28" s="583">
        <v>16</v>
      </c>
      <c r="C28" s="583"/>
      <c r="D28" s="540" t="s">
        <v>2413</v>
      </c>
      <c r="E28" s="112" t="s">
        <v>29</v>
      </c>
      <c r="F28" s="762">
        <f t="shared" si="1"/>
        <v>3</v>
      </c>
      <c r="G28" s="89"/>
      <c r="H28" s="541" t="s">
        <v>2611</v>
      </c>
      <c r="I28" s="540" t="s">
        <v>2610</v>
      </c>
      <c r="J28" s="584"/>
      <c r="K28" s="308">
        <f t="shared" si="0"/>
        <v>0</v>
      </c>
      <c r="L28" s="421"/>
      <c r="M28" s="595"/>
      <c r="N28" s="595"/>
      <c r="O28" s="595"/>
    </row>
    <row r="29" spans="1:15" ht="75" x14ac:dyDescent="0.25">
      <c r="A29" s="588"/>
      <c r="B29" s="583">
        <v>17</v>
      </c>
      <c r="C29" s="583" t="s">
        <v>2604</v>
      </c>
      <c r="D29" s="540" t="s">
        <v>2848</v>
      </c>
      <c r="E29" s="112" t="s">
        <v>29</v>
      </c>
      <c r="F29" s="762">
        <f t="shared" si="1"/>
        <v>3</v>
      </c>
      <c r="G29" s="89"/>
      <c r="H29" s="541" t="s">
        <v>2849</v>
      </c>
      <c r="I29" s="540" t="s">
        <v>2612</v>
      </c>
      <c r="J29" s="587"/>
      <c r="K29" s="308">
        <f t="shared" si="0"/>
        <v>0</v>
      </c>
      <c r="L29" s="421"/>
      <c r="M29" s="505"/>
      <c r="N29" s="505"/>
      <c r="O29" s="505"/>
    </row>
    <row r="30" spans="1:15" s="6" customFormat="1" ht="105" x14ac:dyDescent="0.25">
      <c r="A30" s="582"/>
      <c r="B30" s="583">
        <v>18</v>
      </c>
      <c r="C30" s="583"/>
      <c r="D30" s="541" t="s">
        <v>3495</v>
      </c>
      <c r="E30" s="112" t="s">
        <v>29</v>
      </c>
      <c r="F30" s="762">
        <f t="shared" si="1"/>
        <v>3</v>
      </c>
      <c r="G30" s="89"/>
      <c r="H30" s="541" t="s">
        <v>4782</v>
      </c>
      <c r="I30" s="541" t="s">
        <v>462</v>
      </c>
      <c r="J30" s="587"/>
      <c r="K30" s="308">
        <f t="shared" si="0"/>
        <v>0</v>
      </c>
      <c r="L30" s="421"/>
      <c r="M30" s="595"/>
      <c r="N30" s="595"/>
      <c r="O30" s="595"/>
    </row>
    <row r="31" spans="1:15" ht="90" x14ac:dyDescent="0.25">
      <c r="A31" s="588"/>
      <c r="B31" s="583">
        <v>19</v>
      </c>
      <c r="C31" s="583" t="s">
        <v>2450</v>
      </c>
      <c r="D31" s="589" t="s">
        <v>2850</v>
      </c>
      <c r="E31" s="112" t="s">
        <v>29</v>
      </c>
      <c r="F31" s="762">
        <f t="shared" si="1"/>
        <v>3</v>
      </c>
      <c r="G31" s="89"/>
      <c r="H31" s="541" t="s">
        <v>2851</v>
      </c>
      <c r="I31" s="541" t="s">
        <v>2852</v>
      </c>
      <c r="J31" s="587"/>
      <c r="K31" s="308">
        <f t="shared" si="0"/>
        <v>0</v>
      </c>
      <c r="L31" s="421"/>
      <c r="M31" s="505"/>
      <c r="N31" s="505"/>
      <c r="O31" s="505"/>
    </row>
    <row r="32" spans="1:15" ht="105" x14ac:dyDescent="0.25">
      <c r="A32" s="588"/>
      <c r="B32" s="583">
        <v>20</v>
      </c>
      <c r="C32" s="583" t="s">
        <v>2623</v>
      </c>
      <c r="D32" s="540" t="s">
        <v>2624</v>
      </c>
      <c r="E32" s="112" t="s">
        <v>29</v>
      </c>
      <c r="F32" s="762">
        <f t="shared" si="1"/>
        <v>3</v>
      </c>
      <c r="G32" s="89"/>
      <c r="H32" s="541" t="s">
        <v>2625</v>
      </c>
      <c r="I32" s="540" t="s">
        <v>2626</v>
      </c>
      <c r="J32" s="587"/>
      <c r="K32" s="308">
        <f t="shared" si="0"/>
        <v>0</v>
      </c>
      <c r="L32" s="421"/>
      <c r="M32" s="505"/>
      <c r="N32" s="505"/>
      <c r="O32" s="505"/>
    </row>
    <row r="33" spans="1:15" ht="45" x14ac:dyDescent="0.25">
      <c r="A33" s="588"/>
      <c r="B33" s="583">
        <v>21</v>
      </c>
      <c r="C33" s="583" t="s">
        <v>2570</v>
      </c>
      <c r="D33" s="540" t="s">
        <v>2412</v>
      </c>
      <c r="E33" s="112" t="s">
        <v>29</v>
      </c>
      <c r="F33" s="762">
        <f t="shared" si="1"/>
        <v>3</v>
      </c>
      <c r="G33" s="89"/>
      <c r="H33" s="541" t="s">
        <v>2571</v>
      </c>
      <c r="I33" s="541" t="s">
        <v>1673</v>
      </c>
      <c r="J33" s="587"/>
      <c r="K33" s="308">
        <f t="shared" si="0"/>
        <v>0</v>
      </c>
      <c r="L33" s="421"/>
      <c r="M33" s="505"/>
      <c r="N33" s="505"/>
      <c r="O33" s="505"/>
    </row>
    <row r="34" spans="1:15" s="6" customFormat="1" ht="111.75" customHeight="1" x14ac:dyDescent="0.25">
      <c r="A34" s="582"/>
      <c r="B34" s="583">
        <v>22</v>
      </c>
      <c r="C34" s="583"/>
      <c r="D34" s="540" t="s">
        <v>3496</v>
      </c>
      <c r="E34" s="112" t="s">
        <v>31</v>
      </c>
      <c r="F34" s="762">
        <f t="shared" si="1"/>
        <v>1</v>
      </c>
      <c r="G34" s="89" t="s">
        <v>5226</v>
      </c>
      <c r="H34" s="541" t="s">
        <v>2637</v>
      </c>
      <c r="I34" s="540" t="s">
        <v>2638</v>
      </c>
      <c r="J34" s="584"/>
      <c r="K34" s="308">
        <f t="shared" si="0"/>
        <v>0</v>
      </c>
      <c r="L34" s="421"/>
      <c r="M34" s="595"/>
      <c r="N34" s="595"/>
      <c r="O34" s="595"/>
    </row>
    <row r="35" spans="1:15" s="6" customFormat="1" ht="90" x14ac:dyDescent="0.25">
      <c r="A35" s="582"/>
      <c r="B35" s="583">
        <v>23</v>
      </c>
      <c r="C35" s="583"/>
      <c r="D35" s="541" t="s">
        <v>3779</v>
      </c>
      <c r="E35" s="112" t="s">
        <v>29</v>
      </c>
      <c r="F35" s="762">
        <f t="shared" si="1"/>
        <v>3</v>
      </c>
      <c r="G35" s="89"/>
      <c r="H35" s="541" t="s">
        <v>41</v>
      </c>
      <c r="I35" s="541" t="s">
        <v>1</v>
      </c>
      <c r="J35" s="587"/>
      <c r="K35" s="308">
        <f t="shared" si="0"/>
        <v>0</v>
      </c>
      <c r="L35" s="421"/>
      <c r="M35" s="595"/>
      <c r="N35" s="595"/>
      <c r="O35" s="595"/>
    </row>
    <row r="36" spans="1:15" s="6" customFormat="1" ht="45" x14ac:dyDescent="0.25">
      <c r="A36" s="582"/>
      <c r="B36" s="583">
        <v>24</v>
      </c>
      <c r="C36" s="583"/>
      <c r="D36" s="541" t="s">
        <v>3498</v>
      </c>
      <c r="E36" s="112" t="s">
        <v>29</v>
      </c>
      <c r="F36" s="762">
        <f t="shared" si="1"/>
        <v>3</v>
      </c>
      <c r="G36" s="89"/>
      <c r="H36" s="541" t="s">
        <v>1674</v>
      </c>
      <c r="I36" s="541" t="s">
        <v>6</v>
      </c>
      <c r="J36" s="587"/>
      <c r="K36" s="308">
        <f t="shared" si="0"/>
        <v>0</v>
      </c>
      <c r="L36" s="421"/>
      <c r="M36" s="595"/>
      <c r="N36" s="595"/>
      <c r="O36" s="595"/>
    </row>
    <row r="37" spans="1:15" s="6" customFormat="1" ht="75" x14ac:dyDescent="0.25">
      <c r="A37" s="582"/>
      <c r="B37" s="583">
        <v>25</v>
      </c>
      <c r="C37" s="590" t="s">
        <v>2439</v>
      </c>
      <c r="D37" s="541" t="s">
        <v>461</v>
      </c>
      <c r="E37" s="112" t="s">
        <v>29</v>
      </c>
      <c r="F37" s="762">
        <f t="shared" si="1"/>
        <v>3</v>
      </c>
      <c r="G37" s="89"/>
      <c r="H37" s="541" t="s">
        <v>1670</v>
      </c>
      <c r="I37" s="541" t="s">
        <v>40</v>
      </c>
      <c r="J37" s="587"/>
      <c r="K37" s="308">
        <f t="shared" si="0"/>
        <v>0</v>
      </c>
      <c r="L37" s="415"/>
      <c r="M37" s="595"/>
      <c r="N37" s="595"/>
      <c r="O37" s="595"/>
    </row>
    <row r="38" spans="1:15" s="6" customFormat="1" ht="83.25" customHeight="1" x14ac:dyDescent="0.25">
      <c r="A38" s="582"/>
      <c r="B38" s="583">
        <v>26</v>
      </c>
      <c r="C38" s="590" t="s">
        <v>2439</v>
      </c>
      <c r="D38" s="541" t="s">
        <v>2440</v>
      </c>
      <c r="E38" s="112" t="s">
        <v>29</v>
      </c>
      <c r="F38" s="762">
        <f t="shared" si="1"/>
        <v>3</v>
      </c>
      <c r="G38" s="89"/>
      <c r="H38" s="541" t="s">
        <v>2562</v>
      </c>
      <c r="I38" s="541" t="s">
        <v>2563</v>
      </c>
      <c r="J38" s="587"/>
      <c r="K38" s="308">
        <f t="shared" si="0"/>
        <v>0</v>
      </c>
      <c r="L38" s="415"/>
      <c r="M38" s="595"/>
      <c r="N38" s="595"/>
      <c r="O38" s="595"/>
    </row>
    <row r="39" spans="1:15" s="6" customFormat="1" ht="60" x14ac:dyDescent="0.25">
      <c r="A39" s="582"/>
      <c r="B39" s="583">
        <v>27</v>
      </c>
      <c r="C39" s="583"/>
      <c r="D39" s="541" t="s">
        <v>463</v>
      </c>
      <c r="E39" s="112" t="s">
        <v>30</v>
      </c>
      <c r="F39" s="762">
        <f t="shared" si="1"/>
        <v>2</v>
      </c>
      <c r="G39" s="89" t="s">
        <v>5227</v>
      </c>
      <c r="H39" s="541" t="s">
        <v>1670</v>
      </c>
      <c r="I39" s="541" t="s">
        <v>5</v>
      </c>
      <c r="J39" s="587"/>
      <c r="K39" s="308">
        <f t="shared" si="0"/>
        <v>0</v>
      </c>
      <c r="L39" s="415"/>
      <c r="M39" s="595"/>
      <c r="N39" s="595"/>
      <c r="O39" s="595"/>
    </row>
    <row r="40" spans="1:15" s="6" customFormat="1" ht="75" x14ac:dyDescent="0.25">
      <c r="A40" s="582"/>
      <c r="B40" s="583">
        <v>28</v>
      </c>
      <c r="C40" s="590" t="s">
        <v>2419</v>
      </c>
      <c r="D40" s="540" t="s">
        <v>2423</v>
      </c>
      <c r="E40" s="112" t="s">
        <v>29</v>
      </c>
      <c r="F40" s="762">
        <f t="shared" si="1"/>
        <v>3</v>
      </c>
      <c r="G40" s="89"/>
      <c r="H40" s="541" t="s">
        <v>1670</v>
      </c>
      <c r="I40" s="541" t="s">
        <v>2838</v>
      </c>
      <c r="J40" s="587"/>
      <c r="K40" s="308">
        <f t="shared" si="0"/>
        <v>0</v>
      </c>
      <c r="L40" s="421"/>
      <c r="M40" s="595"/>
      <c r="N40" s="595"/>
      <c r="O40" s="595"/>
    </row>
    <row r="41" spans="1:15" s="6" customFormat="1" ht="75" x14ac:dyDescent="0.25">
      <c r="A41" s="582"/>
      <c r="B41" s="583">
        <v>29</v>
      </c>
      <c r="C41" s="583" t="s">
        <v>2421</v>
      </c>
      <c r="D41" s="540" t="s">
        <v>2406</v>
      </c>
      <c r="E41" s="112" t="s">
        <v>29</v>
      </c>
      <c r="F41" s="762">
        <f t="shared" si="1"/>
        <v>3</v>
      </c>
      <c r="G41" s="89"/>
      <c r="H41" s="586" t="s">
        <v>2839</v>
      </c>
      <c r="I41" s="540" t="s">
        <v>2558</v>
      </c>
      <c r="J41" s="587"/>
      <c r="K41" s="308">
        <f t="shared" si="0"/>
        <v>0</v>
      </c>
      <c r="L41" s="422"/>
      <c r="M41" s="595"/>
      <c r="N41" s="595"/>
      <c r="O41" s="595"/>
    </row>
    <row r="42" spans="1:15" s="6" customFormat="1" ht="90" x14ac:dyDescent="0.25">
      <c r="A42" s="582"/>
      <c r="B42" s="583">
        <v>30</v>
      </c>
      <c r="C42" s="590" t="s">
        <v>2420</v>
      </c>
      <c r="D42" s="585" t="s">
        <v>2422</v>
      </c>
      <c r="E42" s="112" t="s">
        <v>29</v>
      </c>
      <c r="F42" s="762">
        <f t="shared" si="1"/>
        <v>3</v>
      </c>
      <c r="G42" s="89"/>
      <c r="H42" s="541" t="s">
        <v>1665</v>
      </c>
      <c r="I42" s="541" t="s">
        <v>7</v>
      </c>
      <c r="J42" s="587"/>
      <c r="K42" s="308">
        <f t="shared" si="0"/>
        <v>0</v>
      </c>
      <c r="L42" s="421"/>
      <c r="M42" s="595"/>
      <c r="N42" s="595"/>
      <c r="O42" s="595"/>
    </row>
    <row r="43" spans="1:15" s="6" customFormat="1" ht="75" x14ac:dyDescent="0.25">
      <c r="A43" s="582"/>
      <c r="B43" s="583">
        <v>31</v>
      </c>
      <c r="C43" s="583"/>
      <c r="D43" s="540" t="s">
        <v>3502</v>
      </c>
      <c r="E43" s="112" t="s">
        <v>29</v>
      </c>
      <c r="F43" s="762">
        <f t="shared" si="1"/>
        <v>3</v>
      </c>
      <c r="G43" s="89"/>
      <c r="H43" s="586" t="s">
        <v>4781</v>
      </c>
      <c r="I43" s="540" t="s">
        <v>2840</v>
      </c>
      <c r="J43" s="587"/>
      <c r="K43" s="308">
        <f t="shared" si="0"/>
        <v>0</v>
      </c>
      <c r="L43" s="421"/>
      <c r="M43" s="595"/>
      <c r="N43" s="595"/>
      <c r="O43" s="595"/>
    </row>
    <row r="44" spans="1:15" s="6" customFormat="1" ht="90" x14ac:dyDescent="0.25">
      <c r="A44" s="582"/>
      <c r="B44" s="583">
        <v>32</v>
      </c>
      <c r="C44" s="583" t="s">
        <v>2569</v>
      </c>
      <c r="D44" s="541" t="s">
        <v>2568</v>
      </c>
      <c r="E44" s="112" t="s">
        <v>29</v>
      </c>
      <c r="F44" s="762">
        <f t="shared" si="1"/>
        <v>3</v>
      </c>
      <c r="G44" s="89"/>
      <c r="H44" s="541" t="s">
        <v>2580</v>
      </c>
      <c r="I44" s="541" t="s">
        <v>2579</v>
      </c>
      <c r="J44" s="587"/>
      <c r="K44" s="308">
        <f t="shared" si="0"/>
        <v>0</v>
      </c>
      <c r="L44" s="421"/>
      <c r="M44" s="595"/>
      <c r="N44" s="595"/>
      <c r="O44" s="595"/>
    </row>
    <row r="45" spans="1:15" s="6" customFormat="1" ht="90" x14ac:dyDescent="0.25">
      <c r="A45" s="582"/>
      <c r="B45" s="583">
        <v>33</v>
      </c>
      <c r="C45" s="583" t="s">
        <v>2424</v>
      </c>
      <c r="D45" s="541" t="s">
        <v>2437</v>
      </c>
      <c r="E45" s="112" t="s">
        <v>29</v>
      </c>
      <c r="F45" s="762">
        <f t="shared" si="1"/>
        <v>3</v>
      </c>
      <c r="G45" s="89"/>
      <c r="H45" s="541" t="s">
        <v>1671</v>
      </c>
      <c r="I45" s="541" t="s">
        <v>2578</v>
      </c>
      <c r="J45" s="587"/>
      <c r="K45" s="308">
        <f t="shared" si="0"/>
        <v>0</v>
      </c>
      <c r="L45" s="422"/>
      <c r="M45" s="595"/>
      <c r="N45" s="595"/>
      <c r="O45" s="595"/>
    </row>
    <row r="46" spans="1:15" s="6" customFormat="1" ht="48" customHeight="1" x14ac:dyDescent="0.25">
      <c r="A46" s="582"/>
      <c r="B46" s="583">
        <v>34</v>
      </c>
      <c r="C46" s="583" t="s">
        <v>2425</v>
      </c>
      <c r="D46" s="541" t="s">
        <v>2431</v>
      </c>
      <c r="E46" s="112" t="s">
        <v>29</v>
      </c>
      <c r="F46" s="762">
        <f t="shared" si="1"/>
        <v>3</v>
      </c>
      <c r="G46" s="89"/>
      <c r="H46" s="541" t="s">
        <v>2464</v>
      </c>
      <c r="I46" s="541" t="s">
        <v>2549</v>
      </c>
      <c r="J46" s="587"/>
      <c r="K46" s="308">
        <f t="shared" ref="K46:K76" si="2">IF(E46="",1,0)</f>
        <v>0</v>
      </c>
      <c r="L46" s="422"/>
      <c r="M46" s="595"/>
      <c r="N46" s="595"/>
      <c r="O46" s="595"/>
    </row>
    <row r="47" spans="1:15" s="6" customFormat="1" ht="75" x14ac:dyDescent="0.25">
      <c r="A47" s="582"/>
      <c r="B47" s="583">
        <v>35</v>
      </c>
      <c r="C47" s="583" t="s">
        <v>2426</v>
      </c>
      <c r="D47" s="541" t="s">
        <v>2463</v>
      </c>
      <c r="E47" s="112" t="s">
        <v>29</v>
      </c>
      <c r="F47" s="762">
        <f t="shared" si="1"/>
        <v>3</v>
      </c>
      <c r="G47" s="89"/>
      <c r="H47" s="541" t="s">
        <v>2465</v>
      </c>
      <c r="I47" s="541" t="s">
        <v>2550</v>
      </c>
      <c r="J47" s="587"/>
      <c r="K47" s="308">
        <f t="shared" si="2"/>
        <v>0</v>
      </c>
      <c r="L47" s="422"/>
      <c r="M47" s="595"/>
      <c r="N47" s="595"/>
      <c r="O47" s="595"/>
    </row>
    <row r="48" spans="1:15" s="6" customFormat="1" ht="75" x14ac:dyDescent="0.25">
      <c r="A48" s="582"/>
      <c r="B48" s="583">
        <v>36</v>
      </c>
      <c r="C48" s="583" t="s">
        <v>2427</v>
      </c>
      <c r="D48" s="541" t="s">
        <v>2432</v>
      </c>
      <c r="E48" s="112" t="s">
        <v>29</v>
      </c>
      <c r="F48" s="762">
        <f t="shared" si="1"/>
        <v>3</v>
      </c>
      <c r="G48" s="89"/>
      <c r="H48" s="541" t="s">
        <v>2466</v>
      </c>
      <c r="I48" s="541" t="s">
        <v>2551</v>
      </c>
      <c r="J48" s="587"/>
      <c r="K48" s="308">
        <f t="shared" si="2"/>
        <v>0</v>
      </c>
      <c r="L48" s="421"/>
      <c r="M48" s="595"/>
      <c r="N48" s="595"/>
      <c r="O48" s="595"/>
    </row>
    <row r="49" spans="1:15" s="6" customFormat="1" ht="105" x14ac:dyDescent="0.25">
      <c r="A49" s="582"/>
      <c r="B49" s="583">
        <v>37</v>
      </c>
      <c r="C49" s="583" t="s">
        <v>2428</v>
      </c>
      <c r="D49" s="541" t="s">
        <v>2433</v>
      </c>
      <c r="E49" s="112" t="s">
        <v>29</v>
      </c>
      <c r="F49" s="762">
        <f t="shared" si="1"/>
        <v>3</v>
      </c>
      <c r="G49" s="89"/>
      <c r="H49" s="541" t="s">
        <v>2467</v>
      </c>
      <c r="I49" s="541" t="s">
        <v>2552</v>
      </c>
      <c r="J49" s="587"/>
      <c r="K49" s="308">
        <f t="shared" si="2"/>
        <v>0</v>
      </c>
      <c r="L49" s="422"/>
      <c r="M49" s="595"/>
      <c r="N49" s="595"/>
      <c r="O49" s="595"/>
    </row>
    <row r="50" spans="1:15" s="6" customFormat="1" ht="75" x14ac:dyDescent="0.25">
      <c r="A50" s="582"/>
      <c r="B50" s="583">
        <v>38</v>
      </c>
      <c r="C50" s="583" t="s">
        <v>2429</v>
      </c>
      <c r="D50" s="541" t="s">
        <v>2434</v>
      </c>
      <c r="E50" s="112" t="s">
        <v>29</v>
      </c>
      <c r="F50" s="762">
        <f t="shared" si="1"/>
        <v>3</v>
      </c>
      <c r="G50" s="89"/>
      <c r="H50" s="541" t="s">
        <v>2581</v>
      </c>
      <c r="I50" s="541" t="s">
        <v>2553</v>
      </c>
      <c r="J50" s="587"/>
      <c r="K50" s="308">
        <f t="shared" si="2"/>
        <v>0</v>
      </c>
      <c r="L50" s="422"/>
      <c r="M50" s="595"/>
      <c r="N50" s="595"/>
      <c r="O50" s="595"/>
    </row>
    <row r="51" spans="1:15" s="6" customFormat="1" ht="75" x14ac:dyDescent="0.25">
      <c r="A51" s="582"/>
      <c r="B51" s="583">
        <v>39</v>
      </c>
      <c r="C51" s="583" t="s">
        <v>2430</v>
      </c>
      <c r="D51" s="541" t="s">
        <v>2435</v>
      </c>
      <c r="E51" s="112" t="s">
        <v>29</v>
      </c>
      <c r="F51" s="762">
        <f t="shared" si="1"/>
        <v>3</v>
      </c>
      <c r="G51" s="89"/>
      <c r="H51" s="541" t="s">
        <v>2555</v>
      </c>
      <c r="I51" s="541" t="s">
        <v>2554</v>
      </c>
      <c r="J51" s="587"/>
      <c r="K51" s="308">
        <f t="shared" si="2"/>
        <v>0</v>
      </c>
      <c r="L51" s="422"/>
      <c r="M51" s="595"/>
      <c r="N51" s="595"/>
      <c r="O51" s="595"/>
    </row>
    <row r="52" spans="1:15" s="6" customFormat="1" ht="150" x14ac:dyDescent="0.25">
      <c r="A52" s="582"/>
      <c r="B52" s="583">
        <v>40</v>
      </c>
      <c r="C52" s="583" t="s">
        <v>2436</v>
      </c>
      <c r="D52" s="541" t="s">
        <v>2841</v>
      </c>
      <c r="E52" s="112" t="s">
        <v>29</v>
      </c>
      <c r="F52" s="762">
        <f t="shared" si="1"/>
        <v>3</v>
      </c>
      <c r="G52" s="89"/>
      <c r="H52" s="541" t="s">
        <v>2582</v>
      </c>
      <c r="I52" s="541" t="s">
        <v>2842</v>
      </c>
      <c r="J52" s="587"/>
      <c r="K52" s="308">
        <f t="shared" si="2"/>
        <v>0</v>
      </c>
      <c r="L52" s="422"/>
      <c r="M52" s="595"/>
      <c r="N52" s="595"/>
      <c r="O52" s="595"/>
    </row>
    <row r="53" spans="1:15" ht="60" x14ac:dyDescent="0.25">
      <c r="A53" s="588"/>
      <c r="B53" s="583">
        <v>41</v>
      </c>
      <c r="C53" s="583" t="s">
        <v>2574</v>
      </c>
      <c r="D53" s="540" t="s">
        <v>2576</v>
      </c>
      <c r="E53" s="112" t="s">
        <v>29</v>
      </c>
      <c r="F53" s="762">
        <f t="shared" si="1"/>
        <v>3</v>
      </c>
      <c r="G53" s="89"/>
      <c r="H53" s="589" t="s">
        <v>4783</v>
      </c>
      <c r="I53" s="541" t="s">
        <v>2575</v>
      </c>
      <c r="J53" s="587"/>
      <c r="K53" s="308">
        <f t="shared" si="2"/>
        <v>0</v>
      </c>
      <c r="L53" s="422"/>
      <c r="M53" s="505"/>
      <c r="N53" s="505"/>
      <c r="O53" s="505"/>
    </row>
    <row r="54" spans="1:15" s="6" customFormat="1" ht="96.75" customHeight="1" x14ac:dyDescent="0.25">
      <c r="A54" s="582"/>
      <c r="B54" s="583">
        <v>42</v>
      </c>
      <c r="C54" s="583"/>
      <c r="D54" s="540" t="s">
        <v>2456</v>
      </c>
      <c r="E54" s="112" t="s">
        <v>29</v>
      </c>
      <c r="F54" s="762">
        <f t="shared" si="1"/>
        <v>3</v>
      </c>
      <c r="G54" s="89"/>
      <c r="H54" s="541" t="s">
        <v>2587</v>
      </c>
      <c r="I54" s="540" t="s">
        <v>2583</v>
      </c>
      <c r="J54" s="584"/>
      <c r="K54" s="308">
        <f t="shared" si="2"/>
        <v>0</v>
      </c>
      <c r="L54" s="423"/>
      <c r="M54" s="595"/>
      <c r="N54" s="595"/>
      <c r="O54" s="595"/>
    </row>
    <row r="55" spans="1:15" s="6" customFormat="1" ht="65.25" customHeight="1" x14ac:dyDescent="0.25">
      <c r="A55" s="582"/>
      <c r="B55" s="583">
        <v>43</v>
      </c>
      <c r="C55" s="583"/>
      <c r="D55" s="540" t="s">
        <v>2417</v>
      </c>
      <c r="E55" s="112" t="s">
        <v>29</v>
      </c>
      <c r="F55" s="762">
        <f t="shared" si="1"/>
        <v>3</v>
      </c>
      <c r="G55" s="89"/>
      <c r="H55" s="541" t="s">
        <v>2587</v>
      </c>
      <c r="I55" s="540" t="s">
        <v>2584</v>
      </c>
      <c r="J55" s="584"/>
      <c r="K55" s="308">
        <f t="shared" si="2"/>
        <v>0</v>
      </c>
      <c r="L55" s="423"/>
      <c r="M55" s="595"/>
      <c r="N55" s="595"/>
      <c r="O55" s="595"/>
    </row>
    <row r="56" spans="1:15" s="6" customFormat="1" ht="45" x14ac:dyDescent="0.25">
      <c r="A56" s="582"/>
      <c r="B56" s="583">
        <v>44</v>
      </c>
      <c r="C56" s="583"/>
      <c r="D56" s="540" t="s">
        <v>2405</v>
      </c>
      <c r="E56" s="112" t="s">
        <v>29</v>
      </c>
      <c r="F56" s="762">
        <f t="shared" si="1"/>
        <v>3</v>
      </c>
      <c r="G56" s="89"/>
      <c r="H56" s="541" t="s">
        <v>2587</v>
      </c>
      <c r="I56" s="540" t="s">
        <v>2557</v>
      </c>
      <c r="J56" s="584"/>
      <c r="K56" s="308">
        <f t="shared" si="2"/>
        <v>0</v>
      </c>
      <c r="L56" s="423"/>
      <c r="M56" s="595"/>
      <c r="N56" s="595"/>
      <c r="O56" s="595"/>
    </row>
    <row r="57" spans="1:15" s="6" customFormat="1" ht="49.5" customHeight="1" x14ac:dyDescent="0.25">
      <c r="A57" s="582"/>
      <c r="B57" s="583">
        <v>45</v>
      </c>
      <c r="C57" s="583"/>
      <c r="D57" s="540" t="s">
        <v>2416</v>
      </c>
      <c r="E57" s="112" t="s">
        <v>29</v>
      </c>
      <c r="F57" s="762">
        <f t="shared" si="1"/>
        <v>3</v>
      </c>
      <c r="G57" s="89"/>
      <c r="H57" s="541" t="s">
        <v>2587</v>
      </c>
      <c r="I57" s="540" t="s">
        <v>2585</v>
      </c>
      <c r="J57" s="584"/>
      <c r="K57" s="308">
        <f t="shared" si="2"/>
        <v>0</v>
      </c>
      <c r="L57" s="423"/>
      <c r="M57" s="595"/>
      <c r="N57" s="595"/>
      <c r="O57" s="595"/>
    </row>
    <row r="58" spans="1:15" ht="90" x14ac:dyDescent="0.25">
      <c r="A58" s="588"/>
      <c r="B58" s="583">
        <v>46</v>
      </c>
      <c r="C58" s="583" t="s">
        <v>2458</v>
      </c>
      <c r="D58" s="540" t="s">
        <v>2457</v>
      </c>
      <c r="E58" s="112" t="s">
        <v>29</v>
      </c>
      <c r="F58" s="762">
        <f t="shared" si="1"/>
        <v>3</v>
      </c>
      <c r="G58" s="89"/>
      <c r="H58" s="541" t="s">
        <v>2590</v>
      </c>
      <c r="I58" s="541" t="s">
        <v>2589</v>
      </c>
      <c r="J58" s="587"/>
      <c r="K58" s="308">
        <f t="shared" si="2"/>
        <v>0</v>
      </c>
      <c r="L58" s="423"/>
      <c r="M58" s="505"/>
      <c r="N58" s="505"/>
      <c r="O58" s="505"/>
    </row>
    <row r="59" spans="1:15" ht="45" x14ac:dyDescent="0.25">
      <c r="A59" s="588"/>
      <c r="B59" s="583">
        <v>47</v>
      </c>
      <c r="C59" s="583" t="s">
        <v>2460</v>
      </c>
      <c r="D59" s="541" t="s">
        <v>2459</v>
      </c>
      <c r="E59" s="112" t="s">
        <v>29</v>
      </c>
      <c r="F59" s="762">
        <f t="shared" si="1"/>
        <v>3</v>
      </c>
      <c r="G59" s="89"/>
      <c r="H59" s="541" t="s">
        <v>2588</v>
      </c>
      <c r="I59" s="541" t="s">
        <v>2591</v>
      </c>
      <c r="J59" s="587"/>
      <c r="K59" s="308">
        <f t="shared" si="2"/>
        <v>0</v>
      </c>
      <c r="L59" s="423"/>
      <c r="M59" s="505"/>
      <c r="N59" s="505"/>
      <c r="O59" s="505"/>
    </row>
    <row r="60" spans="1:15" ht="90" x14ac:dyDescent="0.25">
      <c r="A60" s="588"/>
      <c r="B60" s="583">
        <v>48</v>
      </c>
      <c r="C60" s="583" t="s">
        <v>2461</v>
      </c>
      <c r="D60" s="541" t="s">
        <v>2586</v>
      </c>
      <c r="E60" s="112" t="s">
        <v>29</v>
      </c>
      <c r="F60" s="762">
        <f t="shared" si="1"/>
        <v>3</v>
      </c>
      <c r="G60" s="89"/>
      <c r="H60" s="541" t="s">
        <v>2593</v>
      </c>
      <c r="I60" s="541" t="s">
        <v>2592</v>
      </c>
      <c r="J60" s="587"/>
      <c r="K60" s="308">
        <f t="shared" si="2"/>
        <v>0</v>
      </c>
      <c r="L60" s="423"/>
      <c r="M60" s="505"/>
      <c r="N60" s="505"/>
      <c r="O60" s="505"/>
    </row>
    <row r="61" spans="1:15" s="6" customFormat="1" ht="48" customHeight="1" x14ac:dyDescent="0.25">
      <c r="A61" s="582"/>
      <c r="B61" s="583">
        <v>49</v>
      </c>
      <c r="C61" s="583"/>
      <c r="D61" s="540" t="s">
        <v>2843</v>
      </c>
      <c r="E61" s="112" t="s">
        <v>29</v>
      </c>
      <c r="F61" s="762">
        <f t="shared" si="1"/>
        <v>3</v>
      </c>
      <c r="G61" s="89"/>
      <c r="H61" s="541" t="s">
        <v>2596</v>
      </c>
      <c r="I61" s="540" t="s">
        <v>2844</v>
      </c>
      <c r="J61" s="584"/>
      <c r="K61" s="308">
        <f t="shared" si="2"/>
        <v>0</v>
      </c>
      <c r="L61" s="424"/>
      <c r="M61" s="595"/>
      <c r="N61" s="595"/>
      <c r="O61" s="595"/>
    </row>
    <row r="62" spans="1:15" s="6" customFormat="1" ht="35.25" customHeight="1" x14ac:dyDescent="0.25">
      <c r="A62" s="582"/>
      <c r="B62" s="583">
        <v>50</v>
      </c>
      <c r="C62" s="583"/>
      <c r="D62" s="540" t="s">
        <v>2445</v>
      </c>
      <c r="E62" s="112" t="s">
        <v>29</v>
      </c>
      <c r="F62" s="762">
        <f t="shared" si="1"/>
        <v>3</v>
      </c>
      <c r="G62" s="89"/>
      <c r="H62" s="541" t="s">
        <v>2595</v>
      </c>
      <c r="I62" s="540" t="s">
        <v>2594</v>
      </c>
      <c r="J62" s="584"/>
      <c r="K62" s="308">
        <f t="shared" si="2"/>
        <v>0</v>
      </c>
      <c r="L62" s="424"/>
      <c r="M62" s="595"/>
      <c r="N62" s="595"/>
      <c r="O62" s="595"/>
    </row>
    <row r="63" spans="1:15" s="6" customFormat="1" ht="61.5" customHeight="1" x14ac:dyDescent="0.25">
      <c r="A63" s="582"/>
      <c r="B63" s="583">
        <v>51</v>
      </c>
      <c r="C63" s="583" t="s">
        <v>2414</v>
      </c>
      <c r="D63" s="541" t="s">
        <v>2415</v>
      </c>
      <c r="E63" s="112" t="s">
        <v>29</v>
      </c>
      <c r="F63" s="762">
        <f t="shared" si="1"/>
        <v>3</v>
      </c>
      <c r="G63" s="89"/>
      <c r="H63" s="541" t="s">
        <v>2597</v>
      </c>
      <c r="I63" s="541" t="s">
        <v>2556</v>
      </c>
      <c r="J63" s="584"/>
      <c r="K63" s="308">
        <f t="shared" si="2"/>
        <v>0</v>
      </c>
      <c r="L63" s="424"/>
      <c r="M63" s="595"/>
      <c r="N63" s="595"/>
      <c r="O63" s="595"/>
    </row>
    <row r="64" spans="1:15" s="6" customFormat="1" ht="60" x14ac:dyDescent="0.25">
      <c r="A64" s="582"/>
      <c r="B64" s="583">
        <v>52</v>
      </c>
      <c r="C64" s="583"/>
      <c r="D64" s="540" t="s">
        <v>2407</v>
      </c>
      <c r="E64" s="112" t="s">
        <v>29</v>
      </c>
      <c r="F64" s="762">
        <f t="shared" si="1"/>
        <v>3</v>
      </c>
      <c r="G64" s="89"/>
      <c r="H64" s="586" t="s">
        <v>2599</v>
      </c>
      <c r="I64" s="540" t="s">
        <v>2559</v>
      </c>
      <c r="J64" s="587"/>
      <c r="K64" s="308">
        <f t="shared" si="2"/>
        <v>0</v>
      </c>
      <c r="L64" s="424"/>
      <c r="M64" s="595"/>
      <c r="N64" s="595"/>
      <c r="O64" s="595"/>
    </row>
    <row r="65" spans="1:15" s="6" customFormat="1" ht="45" x14ac:dyDescent="0.25">
      <c r="A65" s="582"/>
      <c r="B65" s="583">
        <v>53</v>
      </c>
      <c r="C65" s="583"/>
      <c r="D65" s="540" t="s">
        <v>2408</v>
      </c>
      <c r="E65" s="112" t="s">
        <v>29</v>
      </c>
      <c r="F65" s="762">
        <f t="shared" si="1"/>
        <v>3</v>
      </c>
      <c r="G65" s="89"/>
      <c r="H65" s="586" t="s">
        <v>2599</v>
      </c>
      <c r="I65" s="540" t="s">
        <v>2560</v>
      </c>
      <c r="J65" s="587"/>
      <c r="K65" s="308">
        <f t="shared" si="2"/>
        <v>0</v>
      </c>
      <c r="L65" s="424"/>
      <c r="M65" s="595"/>
      <c r="N65" s="595"/>
      <c r="O65" s="595"/>
    </row>
    <row r="66" spans="1:15" s="6" customFormat="1" ht="135" x14ac:dyDescent="0.25">
      <c r="A66" s="582"/>
      <c r="B66" s="583">
        <v>54</v>
      </c>
      <c r="C66" s="583" t="s">
        <v>2601</v>
      </c>
      <c r="D66" s="540" t="s">
        <v>2462</v>
      </c>
      <c r="E66" s="112" t="s">
        <v>29</v>
      </c>
      <c r="F66" s="762">
        <f t="shared" si="1"/>
        <v>3</v>
      </c>
      <c r="G66" s="89"/>
      <c r="H66" s="586" t="s">
        <v>2600</v>
      </c>
      <c r="I66" s="540" t="s">
        <v>2846</v>
      </c>
      <c r="J66" s="587"/>
      <c r="K66" s="308">
        <f t="shared" si="2"/>
        <v>0</v>
      </c>
      <c r="L66" s="424"/>
      <c r="M66" s="595"/>
      <c r="N66" s="595"/>
      <c r="O66" s="595"/>
    </row>
    <row r="67" spans="1:15" s="6" customFormat="1" ht="45" x14ac:dyDescent="0.25">
      <c r="A67" s="582"/>
      <c r="B67" s="583">
        <v>55</v>
      </c>
      <c r="C67" s="583" t="s">
        <v>2446</v>
      </c>
      <c r="D67" s="540" t="s">
        <v>2447</v>
      </c>
      <c r="E67" s="112" t="s">
        <v>29</v>
      </c>
      <c r="F67" s="762">
        <f t="shared" si="1"/>
        <v>3</v>
      </c>
      <c r="G67" s="89"/>
      <c r="H67" s="586" t="s">
        <v>2602</v>
      </c>
      <c r="I67" s="540" t="s">
        <v>2561</v>
      </c>
      <c r="J67" s="587"/>
      <c r="K67" s="308">
        <f t="shared" si="2"/>
        <v>0</v>
      </c>
      <c r="L67" s="424"/>
      <c r="M67" s="595"/>
      <c r="N67" s="595"/>
      <c r="O67" s="595"/>
    </row>
    <row r="68" spans="1:15" ht="60" x14ac:dyDescent="0.25">
      <c r="A68" s="588"/>
      <c r="B68" s="583">
        <v>56</v>
      </c>
      <c r="C68" s="583" t="s">
        <v>2604</v>
      </c>
      <c r="D68" s="540" t="s">
        <v>2603</v>
      </c>
      <c r="E68" s="112" t="s">
        <v>29</v>
      </c>
      <c r="F68" s="762">
        <f t="shared" si="1"/>
        <v>3</v>
      </c>
      <c r="G68" s="89"/>
      <c r="H68" s="541" t="s">
        <v>2607</v>
      </c>
      <c r="I68" s="541" t="s">
        <v>2609</v>
      </c>
      <c r="J68" s="587"/>
      <c r="K68" s="308">
        <f t="shared" si="2"/>
        <v>0</v>
      </c>
      <c r="L68" s="425"/>
      <c r="M68" s="505"/>
      <c r="N68" s="505"/>
      <c r="O68" s="505"/>
    </row>
    <row r="69" spans="1:15" ht="45" x14ac:dyDescent="0.25">
      <c r="A69" s="588"/>
      <c r="B69" s="583">
        <v>57</v>
      </c>
      <c r="C69" s="583"/>
      <c r="D69" s="540" t="s">
        <v>2411</v>
      </c>
      <c r="E69" s="112" t="s">
        <v>29</v>
      </c>
      <c r="F69" s="762">
        <f t="shared" si="1"/>
        <v>3</v>
      </c>
      <c r="G69" s="89"/>
      <c r="H69" s="541" t="s">
        <v>2847</v>
      </c>
      <c r="I69" s="541" t="s">
        <v>2608</v>
      </c>
      <c r="J69" s="587"/>
      <c r="K69" s="308">
        <f t="shared" si="2"/>
        <v>0</v>
      </c>
      <c r="L69" s="425"/>
      <c r="M69" s="505"/>
      <c r="N69" s="505"/>
      <c r="O69" s="505"/>
    </row>
    <row r="70" spans="1:15" s="6" customFormat="1" ht="75" x14ac:dyDescent="0.25">
      <c r="A70" s="582"/>
      <c r="B70" s="583">
        <v>58</v>
      </c>
      <c r="C70" s="583"/>
      <c r="D70" s="541" t="s">
        <v>4474</v>
      </c>
      <c r="E70" s="112" t="s">
        <v>29</v>
      </c>
      <c r="F70" s="762">
        <f t="shared" si="1"/>
        <v>3</v>
      </c>
      <c r="G70" s="89"/>
      <c r="H70" s="541" t="s">
        <v>1670</v>
      </c>
      <c r="I70" s="541" t="s">
        <v>1672</v>
      </c>
      <c r="J70" s="587"/>
      <c r="K70" s="308">
        <f t="shared" si="2"/>
        <v>0</v>
      </c>
      <c r="L70" s="424"/>
      <c r="M70" s="595"/>
      <c r="N70" s="595"/>
      <c r="O70" s="595"/>
    </row>
    <row r="71" spans="1:15" ht="75" x14ac:dyDescent="0.25">
      <c r="A71" s="588"/>
      <c r="B71" s="583">
        <v>59</v>
      </c>
      <c r="C71" s="583" t="s">
        <v>2613</v>
      </c>
      <c r="D71" s="541" t="s">
        <v>2614</v>
      </c>
      <c r="E71" s="112" t="s">
        <v>29</v>
      </c>
      <c r="F71" s="762">
        <f t="shared" si="1"/>
        <v>3</v>
      </c>
      <c r="G71" s="89"/>
      <c r="H71" s="541" t="s">
        <v>2617</v>
      </c>
      <c r="I71" s="541" t="s">
        <v>2620</v>
      </c>
      <c r="J71" s="587"/>
      <c r="K71" s="308">
        <f t="shared" si="2"/>
        <v>0</v>
      </c>
      <c r="L71" s="426"/>
      <c r="M71" s="505"/>
      <c r="N71" s="505"/>
      <c r="O71" s="505"/>
    </row>
    <row r="72" spans="1:15" ht="90" x14ac:dyDescent="0.25">
      <c r="A72" s="588"/>
      <c r="B72" s="583">
        <v>60</v>
      </c>
      <c r="C72" s="583" t="s">
        <v>2613</v>
      </c>
      <c r="D72" s="541" t="s">
        <v>2615</v>
      </c>
      <c r="E72" s="112" t="s">
        <v>29</v>
      </c>
      <c r="F72" s="762">
        <f t="shared" si="1"/>
        <v>3</v>
      </c>
      <c r="G72" s="89"/>
      <c r="H72" s="541" t="s">
        <v>2618</v>
      </c>
      <c r="I72" s="541" t="s">
        <v>2621</v>
      </c>
      <c r="J72" s="587"/>
      <c r="K72" s="308">
        <f t="shared" si="2"/>
        <v>0</v>
      </c>
      <c r="L72" s="426"/>
      <c r="M72" s="505"/>
      <c r="N72" s="505"/>
      <c r="O72" s="505"/>
    </row>
    <row r="73" spans="1:15" ht="60" x14ac:dyDescent="0.25">
      <c r="A73" s="588"/>
      <c r="B73" s="583">
        <v>61</v>
      </c>
      <c r="C73" s="583" t="s">
        <v>2613</v>
      </c>
      <c r="D73" s="541" t="s">
        <v>2616</v>
      </c>
      <c r="E73" s="112" t="s">
        <v>29</v>
      </c>
      <c r="F73" s="762">
        <f t="shared" si="1"/>
        <v>3</v>
      </c>
      <c r="G73" s="89"/>
      <c r="H73" s="541" t="s">
        <v>2619</v>
      </c>
      <c r="I73" s="541" t="s">
        <v>2622</v>
      </c>
      <c r="J73" s="587"/>
      <c r="K73" s="308">
        <f t="shared" si="2"/>
        <v>0</v>
      </c>
      <c r="L73" s="426"/>
      <c r="M73" s="505"/>
      <c r="N73" s="505"/>
      <c r="O73" s="505"/>
    </row>
    <row r="74" spans="1:15" ht="75" x14ac:dyDescent="0.25">
      <c r="A74" s="588"/>
      <c r="B74" s="583">
        <v>62</v>
      </c>
      <c r="C74" s="583"/>
      <c r="D74" s="540" t="s">
        <v>2633</v>
      </c>
      <c r="E74" s="112" t="s">
        <v>29</v>
      </c>
      <c r="F74" s="762">
        <f t="shared" si="1"/>
        <v>3</v>
      </c>
      <c r="G74" s="89"/>
      <c r="H74" s="540" t="s">
        <v>2634</v>
      </c>
      <c r="I74" s="540" t="s">
        <v>2635</v>
      </c>
      <c r="J74" s="587"/>
      <c r="K74" s="308">
        <f t="shared" si="2"/>
        <v>0</v>
      </c>
      <c r="L74" s="426"/>
      <c r="M74" s="505"/>
      <c r="N74" s="505"/>
      <c r="O74" s="505"/>
    </row>
    <row r="75" spans="1:15" s="6" customFormat="1" ht="75" x14ac:dyDescent="0.25">
      <c r="A75" s="582"/>
      <c r="B75" s="583">
        <v>63</v>
      </c>
      <c r="C75" s="583" t="s">
        <v>2567</v>
      </c>
      <c r="D75" s="541" t="s">
        <v>2566</v>
      </c>
      <c r="E75" s="112" t="s">
        <v>29</v>
      </c>
      <c r="F75" s="762">
        <f t="shared" si="1"/>
        <v>3</v>
      </c>
      <c r="G75" s="89"/>
      <c r="H75" s="591" t="s">
        <v>2573</v>
      </c>
      <c r="I75" s="541" t="s">
        <v>2577</v>
      </c>
      <c r="J75" s="587"/>
      <c r="K75" s="308">
        <f t="shared" si="2"/>
        <v>0</v>
      </c>
      <c r="L75" s="422"/>
      <c r="M75" s="595"/>
      <c r="N75" s="595"/>
      <c r="O75" s="595"/>
    </row>
    <row r="76" spans="1:15" ht="75" x14ac:dyDescent="0.25">
      <c r="A76" s="588"/>
      <c r="B76" s="583">
        <v>64</v>
      </c>
      <c r="C76" s="583" t="s">
        <v>2564</v>
      </c>
      <c r="D76" s="540" t="s">
        <v>2409</v>
      </c>
      <c r="E76" s="112" t="s">
        <v>29</v>
      </c>
      <c r="F76" s="762">
        <f t="shared" si="1"/>
        <v>3</v>
      </c>
      <c r="G76" s="89"/>
      <c r="H76" s="541" t="s">
        <v>2636</v>
      </c>
      <c r="I76" s="541" t="s">
        <v>2565</v>
      </c>
      <c r="J76" s="587"/>
      <c r="K76" s="308">
        <f t="shared" si="2"/>
        <v>0</v>
      </c>
      <c r="L76" s="427"/>
      <c r="M76" s="505"/>
      <c r="N76" s="505"/>
      <c r="O76" s="505"/>
    </row>
    <row r="77" spans="1:15" s="6" customFormat="1" ht="180" x14ac:dyDescent="0.25">
      <c r="A77" s="582"/>
      <c r="B77" s="583">
        <v>65</v>
      </c>
      <c r="C77" s="583" t="s">
        <v>2443</v>
      </c>
      <c r="D77" s="540" t="s">
        <v>2442</v>
      </c>
      <c r="E77" s="112" t="s">
        <v>29</v>
      </c>
      <c r="F77" s="762">
        <f t="shared" si="1"/>
        <v>3</v>
      </c>
      <c r="G77" s="89"/>
      <c r="H77" s="586" t="s">
        <v>2639</v>
      </c>
      <c r="I77" s="540" t="s">
        <v>2640</v>
      </c>
      <c r="J77" s="587"/>
      <c r="K77" s="308">
        <f t="shared" ref="K77:K83" si="3">IF(E77="",1,0)</f>
        <v>0</v>
      </c>
      <c r="L77" s="428"/>
      <c r="M77" s="595"/>
      <c r="N77" s="595"/>
      <c r="O77" s="595"/>
    </row>
    <row r="78" spans="1:15" ht="60" x14ac:dyDescent="0.25">
      <c r="A78" s="588"/>
      <c r="B78" s="583">
        <v>66</v>
      </c>
      <c r="C78" s="583"/>
      <c r="D78" s="540" t="s">
        <v>2418</v>
      </c>
      <c r="E78" s="112" t="s">
        <v>30</v>
      </c>
      <c r="F78" s="762">
        <f t="shared" ref="F78:F83" si="4">IF(E78="yes",3,IF(E78="Partial",2,IF(E78="No",1,IF(E78="N/A","",IF(E78="","")))))</f>
        <v>2</v>
      </c>
      <c r="G78" s="89" t="s">
        <v>5228</v>
      </c>
      <c r="H78" s="541" t="s">
        <v>2645</v>
      </c>
      <c r="I78" s="541" t="s">
        <v>2644</v>
      </c>
      <c r="J78" s="587"/>
      <c r="K78" s="308">
        <f t="shared" si="3"/>
        <v>0</v>
      </c>
      <c r="L78" s="406"/>
      <c r="M78" s="505"/>
      <c r="N78" s="505"/>
      <c r="O78" s="505"/>
    </row>
    <row r="79" spans="1:15" ht="45" x14ac:dyDescent="0.25">
      <c r="A79" s="588"/>
      <c r="B79" s="583">
        <v>67</v>
      </c>
      <c r="C79" s="583"/>
      <c r="D79" s="540" t="s">
        <v>2641</v>
      </c>
      <c r="E79" s="112" t="s">
        <v>31</v>
      </c>
      <c r="F79" s="762">
        <f t="shared" si="4"/>
        <v>1</v>
      </c>
      <c r="G79" s="89" t="s">
        <v>5229</v>
      </c>
      <c r="H79" s="541" t="s">
        <v>2643</v>
      </c>
      <c r="I79" s="541" t="s">
        <v>2642</v>
      </c>
      <c r="J79" s="587"/>
      <c r="K79" s="308">
        <f t="shared" si="3"/>
        <v>0</v>
      </c>
      <c r="L79" s="406"/>
      <c r="M79" s="505"/>
      <c r="N79" s="505"/>
      <c r="O79" s="505"/>
    </row>
    <row r="80" spans="1:15" ht="60" x14ac:dyDescent="0.25">
      <c r="A80" s="588"/>
      <c r="B80" s="583">
        <v>68</v>
      </c>
      <c r="C80" s="583"/>
      <c r="D80" s="540" t="s">
        <v>2451</v>
      </c>
      <c r="E80" s="112" t="s">
        <v>29</v>
      </c>
      <c r="F80" s="762">
        <f t="shared" si="4"/>
        <v>3</v>
      </c>
      <c r="G80" s="89"/>
      <c r="H80" s="541" t="s">
        <v>2853</v>
      </c>
      <c r="I80" s="541" t="s">
        <v>2646</v>
      </c>
      <c r="J80" s="587"/>
      <c r="K80" s="308">
        <f t="shared" si="3"/>
        <v>0</v>
      </c>
      <c r="L80" s="406"/>
      <c r="M80" s="505"/>
      <c r="N80" s="505"/>
      <c r="O80" s="505"/>
    </row>
    <row r="81" spans="1:15" ht="60" x14ac:dyDescent="0.25">
      <c r="A81" s="588"/>
      <c r="B81" s="583">
        <v>69</v>
      </c>
      <c r="C81" s="583"/>
      <c r="D81" s="540" t="s">
        <v>2410</v>
      </c>
      <c r="E81" s="112" t="s">
        <v>29</v>
      </c>
      <c r="F81" s="762">
        <f t="shared" si="4"/>
        <v>3</v>
      </c>
      <c r="G81" s="89"/>
      <c r="H81" s="541" t="s">
        <v>2648</v>
      </c>
      <c r="I81" s="541" t="s">
        <v>2647</v>
      </c>
      <c r="J81" s="587"/>
      <c r="K81" s="308">
        <f t="shared" si="3"/>
        <v>0</v>
      </c>
      <c r="L81" s="406"/>
      <c r="M81" s="505"/>
      <c r="N81" s="505"/>
      <c r="O81" s="505"/>
    </row>
    <row r="82" spans="1:15" ht="45" x14ac:dyDescent="0.25">
      <c r="A82" s="588"/>
      <c r="B82" s="583">
        <v>70</v>
      </c>
      <c r="C82" s="583"/>
      <c r="D82" s="540" t="s">
        <v>2452</v>
      </c>
      <c r="E82" s="112" t="s">
        <v>31</v>
      </c>
      <c r="F82" s="762">
        <f t="shared" si="4"/>
        <v>1</v>
      </c>
      <c r="G82" s="89"/>
      <c r="H82" s="541" t="s">
        <v>2587</v>
      </c>
      <c r="I82" s="541" t="s">
        <v>2854</v>
      </c>
      <c r="J82" s="587"/>
      <c r="K82" s="308">
        <f t="shared" si="3"/>
        <v>0</v>
      </c>
      <c r="L82" s="406"/>
      <c r="M82" s="505"/>
      <c r="N82" s="505"/>
      <c r="O82" s="505"/>
    </row>
    <row r="83" spans="1:15" ht="60" x14ac:dyDescent="0.25">
      <c r="A83" s="588"/>
      <c r="B83" s="583">
        <v>71</v>
      </c>
      <c r="C83" s="583"/>
      <c r="D83" s="540" t="s">
        <v>5124</v>
      </c>
      <c r="E83" s="112" t="s">
        <v>29</v>
      </c>
      <c r="F83" s="762">
        <f t="shared" si="4"/>
        <v>3</v>
      </c>
      <c r="G83" s="89"/>
      <c r="H83" s="541"/>
      <c r="I83" s="541" t="s">
        <v>5116</v>
      </c>
      <c r="J83" s="587"/>
      <c r="K83" s="308">
        <f t="shared" si="3"/>
        <v>0</v>
      </c>
      <c r="L83" s="406"/>
      <c r="M83" s="505"/>
      <c r="N83" s="505"/>
      <c r="O83" s="505"/>
    </row>
    <row r="84" spans="1:15" s="307" customFormat="1" x14ac:dyDescent="0.25">
      <c r="A84" s="568"/>
      <c r="B84" s="952"/>
      <c r="C84" s="952"/>
      <c r="D84" s="952"/>
      <c r="E84" s="952"/>
      <c r="F84" s="952"/>
      <c r="G84" s="952"/>
      <c r="H84" s="952"/>
      <c r="I84" s="952"/>
      <c r="J84" s="569"/>
      <c r="K84" s="308"/>
      <c r="L84" s="429"/>
    </row>
    <row r="85" spans="1:15" s="307" customFormat="1" x14ac:dyDescent="0.25">
      <c r="A85" s="568"/>
      <c r="B85" s="592"/>
      <c r="C85" s="592"/>
      <c r="D85" s="592"/>
      <c r="E85" s="592"/>
      <c r="F85" s="592"/>
      <c r="G85" s="592"/>
      <c r="H85" s="592"/>
      <c r="I85" s="592"/>
      <c r="J85" s="569"/>
      <c r="K85" s="308"/>
      <c r="L85" s="429"/>
    </row>
    <row r="86" spans="1:15" s="307" customFormat="1" ht="25.5" customHeight="1" x14ac:dyDescent="0.25">
      <c r="A86" s="568"/>
      <c r="B86" s="592"/>
      <c r="C86" s="592"/>
      <c r="D86" s="592"/>
      <c r="E86" s="592"/>
      <c r="F86" s="592"/>
      <c r="G86" s="592"/>
      <c r="H86" s="592"/>
      <c r="I86" s="592"/>
      <c r="J86" s="569"/>
      <c r="K86" s="308"/>
      <c r="L86" s="429"/>
    </row>
    <row r="87" spans="1:15" ht="15.75" thickBot="1" x14ac:dyDescent="0.3">
      <c r="A87" s="573"/>
      <c r="B87" s="593"/>
      <c r="C87" s="593"/>
      <c r="D87" s="593"/>
      <c r="E87" s="593"/>
      <c r="F87" s="593"/>
      <c r="G87" s="593"/>
      <c r="H87" s="593"/>
      <c r="I87" s="593"/>
      <c r="J87" s="594"/>
      <c r="K87" s="308">
        <f>SUM(K13:K83)</f>
        <v>0</v>
      </c>
      <c r="L87" s="406"/>
    </row>
    <row r="88" spans="1:15" x14ac:dyDescent="0.25">
      <c r="B88" s="6"/>
      <c r="C88" s="6"/>
      <c r="L88" s="406"/>
    </row>
    <row r="89" spans="1:15" x14ac:dyDescent="0.25">
      <c r="B89" s="6"/>
      <c r="C89" s="6"/>
      <c r="L89" s="406"/>
    </row>
    <row r="90" spans="1:15" x14ac:dyDescent="0.25">
      <c r="B90" s="6"/>
      <c r="C90" s="6"/>
      <c r="L90" s="406"/>
    </row>
    <row r="91" spans="1:15" x14ac:dyDescent="0.25">
      <c r="B91" s="6"/>
      <c r="C91" s="6"/>
      <c r="L91" s="406"/>
    </row>
    <row r="92" spans="1:15" x14ac:dyDescent="0.25">
      <c r="B92" s="6"/>
      <c r="C92" s="6"/>
      <c r="L92" s="406"/>
    </row>
    <row r="93" spans="1:15" x14ac:dyDescent="0.25">
      <c r="B93" s="6"/>
      <c r="C93" s="6"/>
      <c r="K93" s="1"/>
      <c r="L93" s="406"/>
    </row>
    <row r="94" spans="1:15" x14ac:dyDescent="0.25">
      <c r="B94" s="6"/>
      <c r="C94" s="6"/>
      <c r="K94" s="1"/>
      <c r="L94" s="406"/>
    </row>
    <row r="95" spans="1:15" x14ac:dyDescent="0.25">
      <c r="B95" s="6"/>
      <c r="C95" s="6"/>
      <c r="K95" s="1"/>
      <c r="L95" s="406"/>
    </row>
    <row r="96" spans="1:15" x14ac:dyDescent="0.25">
      <c r="B96" s="6"/>
      <c r="C96" s="6"/>
      <c r="K96" s="1"/>
      <c r="L96" s="406"/>
    </row>
    <row r="97" spans="2:12" x14ac:dyDescent="0.25">
      <c r="B97" s="6"/>
      <c r="C97" s="6"/>
      <c r="K97" s="1"/>
      <c r="L97" s="406"/>
    </row>
    <row r="98" spans="2:12" x14ac:dyDescent="0.25">
      <c r="B98" s="6"/>
      <c r="C98" s="6"/>
      <c r="K98" s="1"/>
      <c r="L98" s="406"/>
    </row>
    <row r="99" spans="2:12" x14ac:dyDescent="0.25">
      <c r="B99" s="6"/>
      <c r="C99" s="6"/>
      <c r="K99" s="1"/>
      <c r="L99" s="406"/>
    </row>
    <row r="100" spans="2:12" x14ac:dyDescent="0.25">
      <c r="B100" s="6"/>
      <c r="C100" s="6"/>
      <c r="K100" s="1"/>
      <c r="L100" s="406"/>
    </row>
    <row r="101" spans="2:12" x14ac:dyDescent="0.25">
      <c r="B101" s="6"/>
      <c r="C101" s="6"/>
      <c r="K101" s="1"/>
      <c r="L101" s="406"/>
    </row>
    <row r="102" spans="2:12" x14ac:dyDescent="0.25">
      <c r="B102" s="6"/>
      <c r="C102" s="6"/>
      <c r="K102" s="1"/>
      <c r="L102" s="406"/>
    </row>
    <row r="103" spans="2:12" x14ac:dyDescent="0.25">
      <c r="B103" s="6"/>
      <c r="C103" s="6"/>
      <c r="K103" s="1"/>
      <c r="L103" s="406"/>
    </row>
    <row r="104" spans="2:12" x14ac:dyDescent="0.25">
      <c r="B104" s="6"/>
      <c r="C104" s="6"/>
      <c r="K104" s="1"/>
      <c r="L104" s="406"/>
    </row>
    <row r="105" spans="2:12" x14ac:dyDescent="0.25">
      <c r="B105" s="6"/>
      <c r="C105" s="6"/>
      <c r="K105" s="1"/>
      <c r="L105" s="406"/>
    </row>
    <row r="106" spans="2:12" x14ac:dyDescent="0.25">
      <c r="B106" s="6"/>
      <c r="C106" s="6"/>
      <c r="K106" s="1"/>
      <c r="L106" s="406"/>
    </row>
    <row r="107" spans="2:12" x14ac:dyDescent="0.25">
      <c r="B107" s="6"/>
      <c r="C107" s="6"/>
      <c r="K107" s="1"/>
      <c r="L107" s="406"/>
    </row>
    <row r="108" spans="2:12" x14ac:dyDescent="0.25">
      <c r="B108" s="6"/>
      <c r="C108" s="6"/>
      <c r="K108" s="1"/>
      <c r="L108" s="406"/>
    </row>
    <row r="109" spans="2:12" x14ac:dyDescent="0.25">
      <c r="B109" s="6"/>
      <c r="C109" s="6"/>
      <c r="K109" s="1"/>
      <c r="L109" s="406"/>
    </row>
    <row r="110" spans="2:12" x14ac:dyDescent="0.25">
      <c r="B110" s="6"/>
      <c r="C110" s="6"/>
      <c r="K110" s="1"/>
      <c r="L110" s="406"/>
    </row>
    <row r="111" spans="2:12" x14ac:dyDescent="0.25">
      <c r="B111" s="6"/>
      <c r="C111" s="6"/>
      <c r="K111" s="1"/>
      <c r="L111" s="406"/>
    </row>
    <row r="112" spans="2:12" x14ac:dyDescent="0.25">
      <c r="B112" s="6"/>
      <c r="C112" s="6"/>
      <c r="K112" s="1"/>
      <c r="L112" s="406"/>
    </row>
    <row r="113" spans="2:12" x14ac:dyDescent="0.25">
      <c r="B113" s="6"/>
      <c r="C113" s="6"/>
      <c r="K113" s="1"/>
      <c r="L113" s="406"/>
    </row>
    <row r="114" spans="2:12" x14ac:dyDescent="0.25">
      <c r="B114" s="6"/>
      <c r="C114" s="6"/>
      <c r="K114" s="1"/>
      <c r="L114" s="406"/>
    </row>
    <row r="115" spans="2:12" x14ac:dyDescent="0.25">
      <c r="B115" s="6"/>
      <c r="C115" s="6"/>
      <c r="K115" s="1"/>
      <c r="L115" s="406"/>
    </row>
    <row r="116" spans="2:12" x14ac:dyDescent="0.25">
      <c r="B116" s="6"/>
      <c r="C116" s="6"/>
      <c r="K116" s="1"/>
      <c r="L116" s="406"/>
    </row>
    <row r="117" spans="2:12" x14ac:dyDescent="0.25">
      <c r="B117" s="6"/>
      <c r="C117" s="6"/>
      <c r="K117" s="1"/>
      <c r="L117" s="406"/>
    </row>
    <row r="118" spans="2:12" x14ac:dyDescent="0.25">
      <c r="B118" s="6"/>
      <c r="C118" s="6"/>
      <c r="K118" s="1"/>
      <c r="L118" s="406"/>
    </row>
    <row r="119" spans="2:12" x14ac:dyDescent="0.25">
      <c r="B119" s="6"/>
      <c r="C119" s="6"/>
      <c r="K119" s="1"/>
      <c r="L119" s="406"/>
    </row>
    <row r="120" spans="2:12" x14ac:dyDescent="0.25">
      <c r="L120" s="406"/>
    </row>
    <row r="121" spans="2:12" x14ac:dyDescent="0.25">
      <c r="L121" s="406"/>
    </row>
    <row r="122" spans="2:12" x14ac:dyDescent="0.25">
      <c r="L122" s="406"/>
    </row>
    <row r="123" spans="2:12" x14ac:dyDescent="0.25">
      <c r="L123" s="406"/>
    </row>
    <row r="124" spans="2:12" x14ac:dyDescent="0.25">
      <c r="L124" s="406"/>
    </row>
    <row r="125" spans="2:12" x14ac:dyDescent="0.25">
      <c r="L125" s="406"/>
    </row>
    <row r="126" spans="2:12" x14ac:dyDescent="0.25">
      <c r="L126" s="406"/>
    </row>
    <row r="127" spans="2:12" x14ac:dyDescent="0.25">
      <c r="L127" s="406"/>
    </row>
    <row r="128" spans="2:12" x14ac:dyDescent="0.25">
      <c r="L128" s="406"/>
    </row>
    <row r="129" spans="12:12" x14ac:dyDescent="0.25">
      <c r="L129" s="406"/>
    </row>
    <row r="130" spans="12:12" x14ac:dyDescent="0.25">
      <c r="L130" s="406"/>
    </row>
    <row r="131" spans="12:12" x14ac:dyDescent="0.25">
      <c r="L131" s="406"/>
    </row>
    <row r="132" spans="12:12" x14ac:dyDescent="0.25">
      <c r="L132" s="406"/>
    </row>
    <row r="133" spans="12:12" x14ac:dyDescent="0.25">
      <c r="L133" s="406"/>
    </row>
    <row r="134" spans="12:12" x14ac:dyDescent="0.25">
      <c r="L134" s="406"/>
    </row>
    <row r="135" spans="12:12" x14ac:dyDescent="0.25">
      <c r="L135" s="406"/>
    </row>
    <row r="136" spans="12:12" x14ac:dyDescent="0.25">
      <c r="L136" s="406"/>
    </row>
    <row r="137" spans="12:12" x14ac:dyDescent="0.25">
      <c r="L137" s="406"/>
    </row>
    <row r="138" spans="12:12" x14ac:dyDescent="0.25">
      <c r="L138" s="406"/>
    </row>
    <row r="139" spans="12:12" x14ac:dyDescent="0.25">
      <c r="L139" s="406"/>
    </row>
    <row r="140" spans="12:12" x14ac:dyDescent="0.25">
      <c r="L140" s="406"/>
    </row>
    <row r="141" spans="12:12" x14ac:dyDescent="0.25">
      <c r="L141" s="406"/>
    </row>
    <row r="142" spans="12:12" x14ac:dyDescent="0.25">
      <c r="L142" s="406"/>
    </row>
    <row r="143" spans="12:12" x14ac:dyDescent="0.25">
      <c r="L143" s="406"/>
    </row>
    <row r="144" spans="12:12" x14ac:dyDescent="0.25">
      <c r="L144" s="406"/>
    </row>
    <row r="145" spans="2:12" x14ac:dyDescent="0.25">
      <c r="L145" s="406"/>
    </row>
    <row r="146" spans="2:12" x14ac:dyDescent="0.25">
      <c r="L146" s="406"/>
    </row>
    <row r="147" spans="2:12" hidden="1" x14ac:dyDescent="0.25">
      <c r="L147" s="406"/>
    </row>
    <row r="148" spans="2:12" hidden="1" x14ac:dyDescent="0.25">
      <c r="B148" s="880" t="s">
        <v>1505</v>
      </c>
      <c r="C148" s="880"/>
      <c r="D148" s="289">
        <f>SUM($F$13:$F$125)</f>
        <v>203</v>
      </c>
      <c r="E148" s="114"/>
      <c r="L148" s="406"/>
    </row>
    <row r="149" spans="2:12" hidden="1" x14ac:dyDescent="0.25">
      <c r="B149" s="116"/>
      <c r="C149" s="348"/>
      <c r="D149" s="114"/>
      <c r="E149" s="114"/>
      <c r="L149" s="406"/>
    </row>
    <row r="150" spans="2:12" hidden="1" x14ac:dyDescent="0.25">
      <c r="B150" s="880" t="s">
        <v>1504</v>
      </c>
      <c r="C150" s="880"/>
      <c r="D150" s="73">
        <f>IF(ISERROR(E160/D160),"",E160/D160)</f>
        <v>2.859154929577465</v>
      </c>
      <c r="E150" s="114"/>
      <c r="L150" s="406"/>
    </row>
    <row r="151" spans="2:12" hidden="1" x14ac:dyDescent="0.25">
      <c r="B151" s="348"/>
      <c r="C151" s="348"/>
      <c r="D151" s="114"/>
      <c r="E151" s="114"/>
      <c r="L151" s="406"/>
    </row>
    <row r="152" spans="2:12" hidden="1" x14ac:dyDescent="0.25">
      <c r="B152" s="882" t="s">
        <v>1502</v>
      </c>
      <c r="C152" s="882"/>
      <c r="D152" s="73">
        <f>COUNTA($D$13:$D$125)</f>
        <v>71</v>
      </c>
      <c r="E152" s="114"/>
      <c r="L152" s="406"/>
    </row>
    <row r="153" spans="2:12" hidden="1" x14ac:dyDescent="0.25">
      <c r="B153" s="883" t="s">
        <v>1507</v>
      </c>
      <c r="C153" s="883"/>
      <c r="D153" s="195">
        <f>K87</f>
        <v>0</v>
      </c>
      <c r="E153" s="69"/>
      <c r="L153" s="406"/>
    </row>
    <row r="154" spans="2:12" hidden="1" x14ac:dyDescent="0.25">
      <c r="B154" s="69"/>
      <c r="C154" s="69"/>
      <c r="D154" s="69"/>
      <c r="E154" s="69"/>
      <c r="L154" s="406"/>
    </row>
    <row r="155" spans="2:12" hidden="1" x14ac:dyDescent="0.25">
      <c r="B155" s="880" t="s">
        <v>1506</v>
      </c>
      <c r="C155" s="880"/>
      <c r="D155" s="880"/>
      <c r="E155" s="117" t="s">
        <v>1503</v>
      </c>
      <c r="L155" s="406"/>
    </row>
    <row r="156" spans="2:12" hidden="1" x14ac:dyDescent="0.25">
      <c r="B156" s="880" t="s">
        <v>29</v>
      </c>
      <c r="C156" s="880"/>
      <c r="D156" s="196">
        <f>COUNTIF($E$13:$E$125,"Yes")</f>
        <v>64</v>
      </c>
      <c r="E156" s="196">
        <f>D156*3</f>
        <v>192</v>
      </c>
      <c r="L156" s="406"/>
    </row>
    <row r="157" spans="2:12" hidden="1" x14ac:dyDescent="0.25">
      <c r="B157" s="880" t="s">
        <v>30</v>
      </c>
      <c r="C157" s="880"/>
      <c r="D157" s="197">
        <f>COUNTIF($E$13:$E$125,"Partial")</f>
        <v>4</v>
      </c>
      <c r="E157" s="197">
        <f>D157*2</f>
        <v>8</v>
      </c>
      <c r="L157" s="406"/>
    </row>
    <row r="158" spans="2:12" hidden="1" x14ac:dyDescent="0.25">
      <c r="B158" s="880" t="s">
        <v>31</v>
      </c>
      <c r="C158" s="880"/>
      <c r="D158" s="197">
        <f>COUNTIF($E$13:$E$125,"No")</f>
        <v>3</v>
      </c>
      <c r="E158" s="197">
        <f>D158*1</f>
        <v>3</v>
      </c>
      <c r="L158" s="406"/>
    </row>
    <row r="159" spans="2:12" hidden="1" x14ac:dyDescent="0.25">
      <c r="C159" s="69"/>
      <c r="D159" s="198"/>
      <c r="E159" s="199">
        <f>D159*0</f>
        <v>0</v>
      </c>
      <c r="L159" s="406"/>
    </row>
    <row r="160" spans="2:12" ht="15.75" hidden="1" thickBot="1" x14ac:dyDescent="0.3">
      <c r="B160" s="69"/>
      <c r="C160" s="69"/>
      <c r="D160" s="350">
        <f>SUM(D156:D159)</f>
        <v>71</v>
      </c>
      <c r="E160" s="121">
        <f>SUM(E156:E159)</f>
        <v>203</v>
      </c>
      <c r="L160" s="406"/>
    </row>
    <row r="161" spans="2:12" ht="15.75" hidden="1" thickTop="1" x14ac:dyDescent="0.25">
      <c r="B161" s="118" t="s">
        <v>4</v>
      </c>
      <c r="C161" s="249"/>
      <c r="D161" s="114">
        <f>COUNTIF($E$13:$E$125,"N/A")</f>
        <v>0</v>
      </c>
      <c r="E161" s="249"/>
      <c r="L161" s="406"/>
    </row>
    <row r="162" spans="2:12" ht="15.75" hidden="1" thickBot="1" x14ac:dyDescent="0.3">
      <c r="B162" s="249"/>
      <c r="C162" s="249"/>
      <c r="D162" s="355">
        <f>SUM(D160:D161)</f>
        <v>71</v>
      </c>
      <c r="E162" s="249"/>
      <c r="L162" s="406"/>
    </row>
    <row r="163" spans="2:12" ht="15" hidden="1" customHeight="1" thickTop="1" x14ac:dyDescent="0.25">
      <c r="B163" s="951" t="s">
        <v>1958</v>
      </c>
      <c r="C163" s="951"/>
      <c r="D163" s="256">
        <f>SUMPRODUCT(($F13:$F124=2)*(ISBLANK($G13:$G124)))</f>
        <v>0</v>
      </c>
      <c r="L163" s="406"/>
    </row>
    <row r="164" spans="2:12" hidden="1" x14ac:dyDescent="0.25">
      <c r="L164" s="406"/>
    </row>
    <row r="165" spans="2:12" hidden="1" x14ac:dyDescent="0.25">
      <c r="L165" s="406"/>
    </row>
    <row r="166" spans="2:12" hidden="1" x14ac:dyDescent="0.25">
      <c r="L166" s="406"/>
    </row>
    <row r="167" spans="2:12" x14ac:dyDescent="0.25">
      <c r="L167" s="406"/>
    </row>
    <row r="168" spans="2:12" x14ac:dyDescent="0.25">
      <c r="L168" s="406"/>
    </row>
    <row r="169" spans="2:12" x14ac:dyDescent="0.25">
      <c r="L169" s="406"/>
    </row>
    <row r="170" spans="2:12" x14ac:dyDescent="0.25">
      <c r="L170" s="406"/>
    </row>
    <row r="171" spans="2:12" x14ac:dyDescent="0.25">
      <c r="L171" s="406"/>
    </row>
    <row r="172" spans="2:12" x14ac:dyDescent="0.25">
      <c r="L172" s="406"/>
    </row>
    <row r="173" spans="2:12" x14ac:dyDescent="0.25">
      <c r="L173" s="406"/>
    </row>
    <row r="174" spans="2:12" x14ac:dyDescent="0.25">
      <c r="L174" s="406"/>
    </row>
    <row r="175" spans="2:12" x14ac:dyDescent="0.25">
      <c r="L175" s="406"/>
    </row>
    <row r="176" spans="2:12" x14ac:dyDescent="0.25">
      <c r="L176" s="406"/>
    </row>
    <row r="177" spans="12:12" x14ac:dyDescent="0.25">
      <c r="L177" s="406"/>
    </row>
    <row r="178" spans="12:12" x14ac:dyDescent="0.25">
      <c r="L178" s="406"/>
    </row>
    <row r="179" spans="12:12" x14ac:dyDescent="0.25">
      <c r="L179" s="406"/>
    </row>
    <row r="180" spans="12:12" x14ac:dyDescent="0.25">
      <c r="L180" s="406"/>
    </row>
    <row r="181" spans="12:12" x14ac:dyDescent="0.25">
      <c r="L181" s="406"/>
    </row>
    <row r="182" spans="12:12" x14ac:dyDescent="0.25">
      <c r="L182" s="406"/>
    </row>
    <row r="183" spans="12:12" x14ac:dyDescent="0.25">
      <c r="L183" s="406"/>
    </row>
    <row r="184" spans="12:12" x14ac:dyDescent="0.25">
      <c r="L184" s="406"/>
    </row>
    <row r="185" spans="12:12" x14ac:dyDescent="0.25">
      <c r="L185" s="406"/>
    </row>
    <row r="186" spans="12:12" x14ac:dyDescent="0.25">
      <c r="L186" s="406"/>
    </row>
    <row r="187" spans="12:12" x14ac:dyDescent="0.25">
      <c r="L187" s="406"/>
    </row>
    <row r="188" spans="12:12" x14ac:dyDescent="0.25">
      <c r="L188" s="406"/>
    </row>
    <row r="189" spans="12:12" x14ac:dyDescent="0.25">
      <c r="L189" s="406"/>
    </row>
    <row r="190" spans="12:12" x14ac:dyDescent="0.25">
      <c r="L190" s="406"/>
    </row>
    <row r="191" spans="12:12" x14ac:dyDescent="0.25">
      <c r="L191" s="406"/>
    </row>
    <row r="192" spans="12:12" x14ac:dyDescent="0.25">
      <c r="L192" s="406"/>
    </row>
    <row r="193" spans="12:12" x14ac:dyDescent="0.25">
      <c r="L193" s="406"/>
    </row>
    <row r="194" spans="12:12" x14ac:dyDescent="0.25">
      <c r="L194" s="406"/>
    </row>
    <row r="195" spans="12:12" x14ac:dyDescent="0.25">
      <c r="L195" s="406"/>
    </row>
    <row r="196" spans="12:12" x14ac:dyDescent="0.25">
      <c r="L196" s="406"/>
    </row>
    <row r="197" spans="12:12" x14ac:dyDescent="0.25">
      <c r="L197" s="406"/>
    </row>
    <row r="198" spans="12:12" x14ac:dyDescent="0.25">
      <c r="L198" s="406"/>
    </row>
    <row r="199" spans="12:12" x14ac:dyDescent="0.25">
      <c r="L199" s="406"/>
    </row>
    <row r="200" spans="12:12" x14ac:dyDescent="0.25">
      <c r="L200" s="406"/>
    </row>
    <row r="201" spans="12:12" x14ac:dyDescent="0.25">
      <c r="L201" s="406"/>
    </row>
    <row r="202" spans="12:12" x14ac:dyDescent="0.25">
      <c r="L202" s="406"/>
    </row>
    <row r="203" spans="12:12" x14ac:dyDescent="0.25">
      <c r="L203" s="406"/>
    </row>
    <row r="204" spans="12:12" x14ac:dyDescent="0.25">
      <c r="L204" s="406"/>
    </row>
    <row r="205" spans="12:12" x14ac:dyDescent="0.25">
      <c r="L205" s="406"/>
    </row>
    <row r="206" spans="12:12" x14ac:dyDescent="0.25">
      <c r="L206" s="406"/>
    </row>
    <row r="207" spans="12:12" x14ac:dyDescent="0.25">
      <c r="L207" s="406"/>
    </row>
    <row r="208" spans="12:12" x14ac:dyDescent="0.25">
      <c r="L208" s="406"/>
    </row>
    <row r="209" spans="12:12" x14ac:dyDescent="0.25">
      <c r="L209" s="406"/>
    </row>
    <row r="210" spans="12:12" x14ac:dyDescent="0.25">
      <c r="L210" s="406"/>
    </row>
    <row r="211" spans="12:12" x14ac:dyDescent="0.25">
      <c r="L211" s="406"/>
    </row>
    <row r="212" spans="12:12" x14ac:dyDescent="0.25">
      <c r="L212" s="406"/>
    </row>
    <row r="213" spans="12:12" x14ac:dyDescent="0.25">
      <c r="L213" s="406"/>
    </row>
    <row r="214" spans="12:12" x14ac:dyDescent="0.25">
      <c r="L214" s="406"/>
    </row>
    <row r="215" spans="12:12" x14ac:dyDescent="0.25">
      <c r="L215" s="406"/>
    </row>
    <row r="216" spans="12:12" x14ac:dyDescent="0.25">
      <c r="L216" s="406"/>
    </row>
    <row r="217" spans="12:12" x14ac:dyDescent="0.25">
      <c r="L217" s="406"/>
    </row>
    <row r="218" spans="12:12" x14ac:dyDescent="0.25">
      <c r="L218" s="406"/>
    </row>
    <row r="219" spans="12:12" x14ac:dyDescent="0.25">
      <c r="L219" s="406"/>
    </row>
    <row r="220" spans="12:12" x14ac:dyDescent="0.25">
      <c r="L220" s="406"/>
    </row>
    <row r="221" spans="12:12" x14ac:dyDescent="0.25">
      <c r="L221" s="406"/>
    </row>
    <row r="222" spans="12:12" x14ac:dyDescent="0.25">
      <c r="L222" s="406"/>
    </row>
    <row r="223" spans="12:12" x14ac:dyDescent="0.25">
      <c r="L223" s="406"/>
    </row>
    <row r="224" spans="12:12" x14ac:dyDescent="0.25">
      <c r="L224" s="406"/>
    </row>
    <row r="225" spans="12:12" x14ac:dyDescent="0.25">
      <c r="L225" s="406"/>
    </row>
    <row r="226" spans="12:12" x14ac:dyDescent="0.25">
      <c r="L226" s="406"/>
    </row>
    <row r="227" spans="12:12" x14ac:dyDescent="0.25">
      <c r="L227" s="406"/>
    </row>
    <row r="228" spans="12:12" x14ac:dyDescent="0.25">
      <c r="L228" s="406"/>
    </row>
    <row r="229" spans="12:12" x14ac:dyDescent="0.25">
      <c r="L229" s="406"/>
    </row>
    <row r="230" spans="12:12" x14ac:dyDescent="0.25">
      <c r="L230" s="406"/>
    </row>
    <row r="231" spans="12:12" x14ac:dyDescent="0.25">
      <c r="L231" s="406"/>
    </row>
    <row r="232" spans="12:12" x14ac:dyDescent="0.25">
      <c r="L232" s="406"/>
    </row>
    <row r="233" spans="12:12" x14ac:dyDescent="0.25">
      <c r="L233" s="406"/>
    </row>
    <row r="234" spans="12:12" x14ac:dyDescent="0.25">
      <c r="L234" s="406"/>
    </row>
    <row r="235" spans="12:12" x14ac:dyDescent="0.25">
      <c r="L235" s="406"/>
    </row>
    <row r="236" spans="12:12" x14ac:dyDescent="0.25">
      <c r="L236" s="406"/>
    </row>
  </sheetData>
  <sheetProtection password="CCDD" sheet="1" objects="1" scenarios="1" selectLockedCells="1"/>
  <mergeCells count="20">
    <mergeCell ref="B8:C9"/>
    <mergeCell ref="D8:D9"/>
    <mergeCell ref="F8:G9"/>
    <mergeCell ref="H8:H9"/>
    <mergeCell ref="B2:I2"/>
    <mergeCell ref="B3:I3"/>
    <mergeCell ref="D5:D6"/>
    <mergeCell ref="G5:G6"/>
    <mergeCell ref="I5:I6"/>
    <mergeCell ref="M10:O10"/>
    <mergeCell ref="B156:C156"/>
    <mergeCell ref="B157:C157"/>
    <mergeCell ref="B158:C158"/>
    <mergeCell ref="B163:C163"/>
    <mergeCell ref="B148:C148"/>
    <mergeCell ref="B150:C150"/>
    <mergeCell ref="B152:C152"/>
    <mergeCell ref="B153:C153"/>
    <mergeCell ref="B155:D155"/>
    <mergeCell ref="B84:I84"/>
  </mergeCells>
  <conditionalFormatting sqref="E13:E81 E83">
    <cfRule type="cellIs" dxfId="365" priority="2134" stopIfTrue="1" operator="equal">
      <formula>"Yes"</formula>
    </cfRule>
    <cfRule type="expression" dxfId="364" priority="2135" stopIfTrue="1">
      <formula>NOT(ISERROR(SEARCH("n/a",E13)))</formula>
    </cfRule>
    <cfRule type="expression" dxfId="363" priority="2136" stopIfTrue="1">
      <formula>NOT(ISERROR(SEARCH("partial",E13)))</formula>
    </cfRule>
  </conditionalFormatting>
  <conditionalFormatting sqref="F13:F81 F83">
    <cfRule type="cellIs" dxfId="362" priority="2131" stopIfTrue="1" operator="equal">
      <formula>3</formula>
    </cfRule>
    <cfRule type="cellIs" dxfId="361" priority="2132" stopIfTrue="1" operator="equal">
      <formula>2</formula>
    </cfRule>
    <cfRule type="cellIs" dxfId="360" priority="2133" stopIfTrue="1" operator="equal">
      <formula>1</formula>
    </cfRule>
  </conditionalFormatting>
  <conditionalFormatting sqref="E13:E81 E83">
    <cfRule type="cellIs" dxfId="359" priority="2128" stopIfTrue="1" operator="equal">
      <formula>"Yes"</formula>
    </cfRule>
    <cfRule type="cellIs" dxfId="358" priority="2129" stopIfTrue="1" operator="equal">
      <formula>"PARTIAL"</formula>
    </cfRule>
    <cfRule type="cellIs" dxfId="357" priority="2130" stopIfTrue="1" operator="equal">
      <formula>"NO"</formula>
    </cfRule>
  </conditionalFormatting>
  <conditionalFormatting sqref="E13:E81 E83">
    <cfRule type="containsText" dxfId="356" priority="2124" operator="containsText" text="N/A">
      <formula>NOT(ISERROR(SEARCH("N/A",E13)))</formula>
    </cfRule>
    <cfRule type="containsText" dxfId="355" priority="2125" operator="containsText" text="No">
      <formula>NOT(ISERROR(SEARCH("No",E13)))</formula>
    </cfRule>
    <cfRule type="containsText" dxfId="354" priority="2126" operator="containsText" text="Partial">
      <formula>NOT(ISERROR(SEARCH("Partial",E13)))</formula>
    </cfRule>
    <cfRule type="containsText" dxfId="353" priority="2127" operator="containsText" text="Yes">
      <formula>NOT(ISERROR(SEARCH("Yes",E13)))</formula>
    </cfRule>
  </conditionalFormatting>
  <conditionalFormatting sqref="F13:F81 F83">
    <cfRule type="cellIs" dxfId="352" priority="2107" operator="equal">
      <formula>1</formula>
    </cfRule>
    <cfRule type="cellIs" dxfId="351" priority="2108" operator="equal">
      <formula>1</formula>
    </cfRule>
    <cfRule type="containsText" dxfId="350" priority="2113" operator="containsText" text="N/A">
      <formula>NOT(ISERROR(SEARCH("N/A",F13)))</formula>
    </cfRule>
    <cfRule type="cellIs" dxfId="349" priority="2114" operator="equal">
      <formula>1</formula>
    </cfRule>
    <cfRule type="cellIs" dxfId="348" priority="2115" operator="equal">
      <formula>1</formula>
    </cfRule>
    <cfRule type="cellIs" dxfId="347" priority="2116" operator="equal">
      <formula>2</formula>
    </cfRule>
    <cfRule type="cellIs" dxfId="346" priority="2117" operator="equal">
      <formula>2</formula>
    </cfRule>
    <cfRule type="cellIs" dxfId="345" priority="2118" operator="equal">
      <formula>2</formula>
    </cfRule>
    <cfRule type="cellIs" dxfId="344" priority="2119" operator="equal">
      <formula>3</formula>
    </cfRule>
    <cfRule type="containsBlanks" dxfId="343" priority="2120">
      <formula>LEN(TRIM(F13))=0</formula>
    </cfRule>
    <cfRule type="cellIs" dxfId="342" priority="2121" stopIfTrue="1" operator="equal">
      <formula>3</formula>
    </cfRule>
    <cfRule type="cellIs" dxfId="341" priority="2122" stopIfTrue="1" operator="equal">
      <formula>2</formula>
    </cfRule>
    <cfRule type="cellIs" dxfId="340" priority="2123" stopIfTrue="1" operator="equal">
      <formula>1</formula>
    </cfRule>
  </conditionalFormatting>
  <conditionalFormatting sqref="F13:F81 F83">
    <cfRule type="cellIs" dxfId="339" priority="2112" operator="equal">
      <formula>1</formula>
    </cfRule>
  </conditionalFormatting>
  <conditionalFormatting sqref="E13:E81 E83">
    <cfRule type="containsText" dxfId="338" priority="2109" operator="containsText" text="N/A">
      <formula>NOT(ISERROR(SEARCH("N/A",E13)))</formula>
    </cfRule>
    <cfRule type="containsBlanks" dxfId="337" priority="2110">
      <formula>LEN(TRIM(E13))=0</formula>
    </cfRule>
    <cfRule type="containsText" dxfId="336" priority="2111" operator="containsText" text="&quot; &quot;">
      <formula>NOT(ISERROR(SEARCH(""" """,E13)))</formula>
    </cfRule>
  </conditionalFormatting>
  <conditionalFormatting sqref="E13:F81 E83:F83">
    <cfRule type="expression" priority="2106">
      <formula>(ISBLANK($G13))*($F13=2)</formula>
    </cfRule>
  </conditionalFormatting>
  <conditionalFormatting sqref="G13:G81 G83">
    <cfRule type="expression" dxfId="335" priority="2105">
      <formula>(ISBLANK($G13))*($F13=2)</formula>
    </cfRule>
  </conditionalFormatting>
  <conditionalFormatting sqref="E82">
    <cfRule type="cellIs" dxfId="334" priority="30" stopIfTrue="1" operator="equal">
      <formula>"Yes"</formula>
    </cfRule>
    <cfRule type="expression" dxfId="333" priority="31" stopIfTrue="1">
      <formula>NOT(ISERROR(SEARCH("n/a",E82)))</formula>
    </cfRule>
    <cfRule type="expression" dxfId="332" priority="32" stopIfTrue="1">
      <formula>NOT(ISERROR(SEARCH("partial",E82)))</formula>
    </cfRule>
  </conditionalFormatting>
  <conditionalFormatting sqref="F82">
    <cfRule type="cellIs" dxfId="331" priority="27" stopIfTrue="1" operator="equal">
      <formula>3</formula>
    </cfRule>
    <cfRule type="cellIs" dxfId="330" priority="28" stopIfTrue="1" operator="equal">
      <formula>2</formula>
    </cfRule>
    <cfRule type="cellIs" dxfId="329" priority="29" stopIfTrue="1" operator="equal">
      <formula>1</formula>
    </cfRule>
  </conditionalFormatting>
  <conditionalFormatting sqref="E82">
    <cfRule type="cellIs" dxfId="328" priority="24" stopIfTrue="1" operator="equal">
      <formula>"Yes"</formula>
    </cfRule>
    <cfRule type="cellIs" dxfId="327" priority="25" stopIfTrue="1" operator="equal">
      <formula>"PARTIAL"</formula>
    </cfRule>
    <cfRule type="cellIs" dxfId="326" priority="26" stopIfTrue="1" operator="equal">
      <formula>"NO"</formula>
    </cfRule>
  </conditionalFormatting>
  <conditionalFormatting sqref="E82">
    <cfRule type="containsText" dxfId="325" priority="20" operator="containsText" text="N/A">
      <formula>NOT(ISERROR(SEARCH("N/A",E82)))</formula>
    </cfRule>
    <cfRule type="containsText" dxfId="324" priority="21" operator="containsText" text="No">
      <formula>NOT(ISERROR(SEARCH("No",E82)))</formula>
    </cfRule>
    <cfRule type="containsText" dxfId="323" priority="22" operator="containsText" text="Partial">
      <formula>NOT(ISERROR(SEARCH("Partial",E82)))</formula>
    </cfRule>
    <cfRule type="containsText" dxfId="322" priority="23" operator="containsText" text="Yes">
      <formula>NOT(ISERROR(SEARCH("Yes",E82)))</formula>
    </cfRule>
  </conditionalFormatting>
  <conditionalFormatting sqref="F82">
    <cfRule type="cellIs" dxfId="321" priority="3" operator="equal">
      <formula>1</formula>
    </cfRule>
    <cfRule type="cellIs" dxfId="320" priority="4" operator="equal">
      <formula>1</formula>
    </cfRule>
    <cfRule type="containsText" dxfId="319" priority="9" operator="containsText" text="N/A">
      <formula>NOT(ISERROR(SEARCH("N/A",F82)))</formula>
    </cfRule>
    <cfRule type="cellIs" dxfId="318" priority="10" operator="equal">
      <formula>1</formula>
    </cfRule>
    <cfRule type="cellIs" dxfId="317" priority="11" operator="equal">
      <formula>1</formula>
    </cfRule>
    <cfRule type="cellIs" dxfId="316" priority="12" operator="equal">
      <formula>2</formula>
    </cfRule>
    <cfRule type="cellIs" dxfId="315" priority="13" operator="equal">
      <formula>2</formula>
    </cfRule>
    <cfRule type="cellIs" dxfId="314" priority="14" operator="equal">
      <formula>2</formula>
    </cfRule>
    <cfRule type="cellIs" dxfId="313" priority="15" operator="equal">
      <formula>3</formula>
    </cfRule>
    <cfRule type="containsBlanks" dxfId="312" priority="16">
      <formula>LEN(TRIM(F82))=0</formula>
    </cfRule>
    <cfRule type="cellIs" dxfId="311" priority="17" stopIfTrue="1" operator="equal">
      <formula>3</formula>
    </cfRule>
    <cfRule type="cellIs" dxfId="310" priority="18" stopIfTrue="1" operator="equal">
      <formula>2</formula>
    </cfRule>
    <cfRule type="cellIs" dxfId="309" priority="19" stopIfTrue="1" operator="equal">
      <formula>1</formula>
    </cfRule>
  </conditionalFormatting>
  <conditionalFormatting sqref="F82">
    <cfRule type="cellIs" dxfId="308" priority="8" operator="equal">
      <formula>1</formula>
    </cfRule>
  </conditionalFormatting>
  <conditionalFormatting sqref="E82">
    <cfRule type="containsText" dxfId="307" priority="5" operator="containsText" text="N/A">
      <formula>NOT(ISERROR(SEARCH("N/A",E82)))</formula>
    </cfRule>
    <cfRule type="containsBlanks" dxfId="306" priority="6">
      <formula>LEN(TRIM(E82))=0</formula>
    </cfRule>
    <cfRule type="containsText" dxfId="305" priority="7" operator="containsText" text="&quot; &quot;">
      <formula>NOT(ISERROR(SEARCH(""" """,E82)))</formula>
    </cfRule>
  </conditionalFormatting>
  <conditionalFormatting sqref="E82:F82">
    <cfRule type="expression" priority="2">
      <formula>(ISBLANK($G82))*($F82=2)</formula>
    </cfRule>
  </conditionalFormatting>
  <conditionalFormatting sqref="G82">
    <cfRule type="expression" dxfId="304" priority="1">
      <formula>(ISBLANK($G82))*($F82=2)</formula>
    </cfRule>
  </conditionalFormatting>
  <dataValidations count="2">
    <dataValidation type="list" allowBlank="1" showInputMessage="1" showErrorMessage="1" promptTitle="Select from the list" prompt="Please elaborate if 'PARTIAL'." sqref="E13:E14 E16:E21 E23:E83">
      <formula1>ExNA</formula1>
    </dataValidation>
    <dataValidation type="list" allowBlank="1" showInputMessage="1" showErrorMessage="1" promptTitle="Select from the list" prompt="Please elaborate if 'PARTIAL'." sqref="E15 E22">
      <formula1>Response</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00"/>
    <pageSetUpPr fitToPage="1"/>
  </sheetPr>
  <dimension ref="A1:O239"/>
  <sheetViews>
    <sheetView topLeftCell="A3" zoomScale="80" zoomScaleNormal="80" zoomScaleSheetLayoutView="140" workbookViewId="0">
      <pane xSplit="4" ySplit="9" topLeftCell="E109" activePane="bottomRight" state="frozen"/>
      <selection activeCell="A3" sqref="A3"/>
      <selection pane="topRight" activeCell="E3" sqref="E3"/>
      <selection pane="bottomLeft" activeCell="A12" sqref="A12"/>
      <selection pane="bottomRight" activeCell="E110" sqref="E110"/>
    </sheetView>
  </sheetViews>
  <sheetFormatPr defaultRowHeight="15" x14ac:dyDescent="0.25"/>
  <cols>
    <col min="1" max="1" width="3.7109375" style="25" customWidth="1"/>
    <col min="2" max="2" width="5.28515625" style="25" customWidth="1"/>
    <col min="3" max="3" width="15.28515625" style="25" customWidth="1"/>
    <col min="4" max="4" width="35.7109375" style="25" customWidth="1"/>
    <col min="5" max="5" width="11.85546875" style="25" customWidth="1"/>
    <col min="6" max="6" width="10.7109375" style="25" customWidth="1"/>
    <col min="7" max="7" width="24.140625" style="25" customWidth="1"/>
    <col min="8" max="8" width="23.42578125" style="25" customWidth="1"/>
    <col min="9" max="9" width="34.5703125" style="25" customWidth="1"/>
    <col min="10" max="10" width="3.7109375" style="25" customWidth="1"/>
    <col min="11" max="11" width="9.140625" style="19" hidden="1" customWidth="1"/>
    <col min="12" max="12" width="4.85546875" style="25" customWidth="1"/>
    <col min="13" max="13" width="16.7109375" style="25" customWidth="1"/>
    <col min="14" max="14" width="14" style="25" customWidth="1"/>
    <col min="15" max="15" width="29" style="25" customWidth="1"/>
    <col min="16" max="16384" width="9.140625" style="25"/>
  </cols>
  <sheetData>
    <row r="1" spans="1:15" s="69" customFormat="1" ht="15.75" hidden="1" thickBot="1" x14ac:dyDescent="0.3">
      <c r="A1" s="95"/>
      <c r="B1" s="240"/>
      <c r="C1" s="100"/>
      <c r="D1" s="100"/>
      <c r="E1" s="100"/>
      <c r="F1" s="100"/>
      <c r="G1" s="100"/>
      <c r="H1" s="100"/>
      <c r="I1" s="100"/>
      <c r="J1" s="101"/>
      <c r="K1" s="119"/>
      <c r="L1" s="394"/>
    </row>
    <row r="2" spans="1:15" s="69" customFormat="1" ht="15.75" hidden="1" customHeight="1" thickBot="1" x14ac:dyDescent="0.3">
      <c r="A2" s="90"/>
      <c r="B2" s="885" t="s">
        <v>1475</v>
      </c>
      <c r="C2" s="886"/>
      <c r="D2" s="886"/>
      <c r="E2" s="886"/>
      <c r="F2" s="886"/>
      <c r="G2" s="886"/>
      <c r="H2" s="886"/>
      <c r="I2" s="887"/>
      <c r="J2" s="93"/>
      <c r="K2" s="119"/>
      <c r="L2" s="395"/>
    </row>
    <row r="3" spans="1:15" s="69" customFormat="1" ht="15" customHeight="1" thickBot="1" x14ac:dyDescent="0.3">
      <c r="A3" s="599"/>
      <c r="B3" s="902" t="s">
        <v>186</v>
      </c>
      <c r="C3" s="903"/>
      <c r="D3" s="903"/>
      <c r="E3" s="903"/>
      <c r="F3" s="903"/>
      <c r="G3" s="903"/>
      <c r="H3" s="903"/>
      <c r="I3" s="904"/>
      <c r="J3" s="518"/>
      <c r="K3" s="119"/>
      <c r="L3" s="392"/>
    </row>
    <row r="4" spans="1:15" s="69" customFormat="1" ht="19.5" thickBot="1" x14ac:dyDescent="0.35">
      <c r="A4" s="599"/>
      <c r="B4" s="602"/>
      <c r="C4" s="519"/>
      <c r="D4" s="519"/>
      <c r="E4" s="520"/>
      <c r="F4" s="519"/>
      <c r="G4" s="519"/>
      <c r="H4" s="519"/>
      <c r="I4" s="519"/>
      <c r="J4" s="518"/>
      <c r="K4" s="10"/>
      <c r="L4" s="3"/>
    </row>
    <row r="5" spans="1:15" s="69" customFormat="1" x14ac:dyDescent="0.25">
      <c r="A5" s="599"/>
      <c r="B5" s="514"/>
      <c r="C5" s="516"/>
      <c r="D5" s="905" t="str">
        <f>'Municipal Information'!C17</f>
        <v>Limpopo</v>
      </c>
      <c r="E5" s="514"/>
      <c r="F5" s="516"/>
      <c r="G5" s="906" t="str">
        <f>'Municipal Information'!C19</f>
        <v>Ephraim Mogale</v>
      </c>
      <c r="H5" s="521"/>
      <c r="I5" s="908">
        <f>'Municipal Information'!C25</f>
        <v>42674</v>
      </c>
      <c r="J5" s="518"/>
      <c r="K5" s="10"/>
      <c r="L5" s="3"/>
    </row>
    <row r="6" spans="1:15" s="69" customFormat="1" ht="19.5" thickBot="1" x14ac:dyDescent="0.35">
      <c r="A6" s="599"/>
      <c r="B6" s="522"/>
      <c r="C6" s="523"/>
      <c r="D6" s="905"/>
      <c r="E6" s="524"/>
      <c r="F6" s="525"/>
      <c r="G6" s="907"/>
      <c r="H6" s="526"/>
      <c r="I6" s="909"/>
      <c r="J6" s="518"/>
      <c r="K6" s="10"/>
      <c r="L6" s="3"/>
    </row>
    <row r="7" spans="1:15" s="69" customFormat="1" ht="15.75" thickBot="1" x14ac:dyDescent="0.3">
      <c r="A7" s="599"/>
      <c r="B7" s="602"/>
      <c r="C7" s="519"/>
      <c r="D7" s="519"/>
      <c r="E7" s="519"/>
      <c r="F7" s="519"/>
      <c r="G7" s="519"/>
      <c r="H7" s="519"/>
      <c r="I7" s="519"/>
      <c r="J7" s="518"/>
      <c r="K7" s="119"/>
      <c r="L7" s="242"/>
    </row>
    <row r="8" spans="1:15" s="69" customFormat="1" x14ac:dyDescent="0.25">
      <c r="A8" s="599"/>
      <c r="B8" s="911"/>
      <c r="C8" s="912"/>
      <c r="D8" s="915">
        <f>D201</f>
        <v>2.8461538461538463</v>
      </c>
      <c r="E8" s="519"/>
      <c r="F8" s="911"/>
      <c r="G8" s="912"/>
      <c r="H8" s="916">
        <f>D204</f>
        <v>0</v>
      </c>
      <c r="I8" s="519"/>
      <c r="J8" s="518"/>
      <c r="K8" s="119"/>
      <c r="L8" s="242"/>
    </row>
    <row r="9" spans="1:15" s="69" customFormat="1" ht="17.25" customHeight="1" thickBot="1" x14ac:dyDescent="0.3">
      <c r="A9" s="599"/>
      <c r="B9" s="913"/>
      <c r="C9" s="914"/>
      <c r="D9" s="915"/>
      <c r="E9" s="519"/>
      <c r="F9" s="913"/>
      <c r="G9" s="914"/>
      <c r="H9" s="916"/>
      <c r="I9" s="527" t="s">
        <v>1477</v>
      </c>
      <c r="J9" s="518"/>
      <c r="K9" s="119"/>
      <c r="L9" s="242"/>
    </row>
    <row r="10" spans="1:15" s="69" customFormat="1" ht="18.75" x14ac:dyDescent="0.3">
      <c r="A10" s="599"/>
      <c r="B10" s="602"/>
      <c r="C10" s="520"/>
      <c r="D10" s="519"/>
      <c r="E10" s="519"/>
      <c r="F10" s="519"/>
      <c r="G10" s="519"/>
      <c r="H10" s="519"/>
      <c r="I10" s="519"/>
      <c r="J10" s="518"/>
      <c r="K10" s="119"/>
      <c r="L10" s="242"/>
      <c r="M10" s="884" t="s">
        <v>4876</v>
      </c>
      <c r="N10" s="884"/>
      <c r="O10" s="884"/>
    </row>
    <row r="11" spans="1:15" s="69" customFormat="1" ht="47.25" x14ac:dyDescent="0.25">
      <c r="A11" s="599"/>
      <c r="B11" s="528" t="s">
        <v>1482</v>
      </c>
      <c r="C11" s="528" t="s">
        <v>1483</v>
      </c>
      <c r="D11" s="529" t="s">
        <v>3898</v>
      </c>
      <c r="E11" s="529" t="s">
        <v>464</v>
      </c>
      <c r="F11" s="529" t="s">
        <v>1476</v>
      </c>
      <c r="G11" s="530" t="s">
        <v>1478</v>
      </c>
      <c r="H11" s="529" t="s">
        <v>3944</v>
      </c>
      <c r="I11" s="529" t="s">
        <v>1258</v>
      </c>
      <c r="J11" s="518"/>
      <c r="K11" s="119"/>
      <c r="L11" s="242"/>
      <c r="M11" s="494" t="s">
        <v>4877</v>
      </c>
      <c r="N11" s="494" t="s">
        <v>4878</v>
      </c>
      <c r="O11" s="494" t="s">
        <v>4879</v>
      </c>
    </row>
    <row r="12" spans="1:15" ht="23.1" customHeight="1" x14ac:dyDescent="0.25">
      <c r="A12" s="600"/>
      <c r="B12" s="462" t="s">
        <v>397</v>
      </c>
      <c r="C12" s="463"/>
      <c r="D12" s="463"/>
      <c r="E12" s="463"/>
      <c r="F12" s="463"/>
      <c r="G12" s="463"/>
      <c r="H12" s="463"/>
      <c r="I12" s="464"/>
      <c r="J12" s="535"/>
      <c r="K12" s="119"/>
    </row>
    <row r="13" spans="1:15" ht="60" x14ac:dyDescent="0.25">
      <c r="A13" s="600"/>
      <c r="B13" s="603">
        <v>1</v>
      </c>
      <c r="C13" s="548"/>
      <c r="D13" s="382" t="s">
        <v>3879</v>
      </c>
      <c r="E13" s="112" t="s">
        <v>29</v>
      </c>
      <c r="F13" s="762">
        <f>IF(E13="yes",3,IF(E13="Partial",2,IF(E13="No",1,IF(E13="N/A","",IF(E13="","")))))</f>
        <v>3</v>
      </c>
      <c r="G13" s="89"/>
      <c r="H13" s="382" t="s">
        <v>1435</v>
      </c>
      <c r="I13" s="382" t="s">
        <v>3880</v>
      </c>
      <c r="J13" s="535"/>
      <c r="K13" s="119">
        <f t="shared" ref="K13:K25" si="0">IF(E13="",1,0)</f>
        <v>0</v>
      </c>
      <c r="L13" s="410"/>
      <c r="M13" s="502"/>
      <c r="N13" s="502"/>
      <c r="O13" s="502"/>
    </row>
    <row r="14" spans="1:15" ht="60" x14ac:dyDescent="0.25">
      <c r="A14" s="600"/>
      <c r="B14" s="603">
        <v>2</v>
      </c>
      <c r="C14" s="548"/>
      <c r="D14" s="382" t="s">
        <v>3307</v>
      </c>
      <c r="E14" s="112" t="s">
        <v>29</v>
      </c>
      <c r="F14" s="762">
        <f t="shared" ref="F14:F76" si="1">IF(E14="yes",3,IF(E14="Partial",2,IF(E14="No",1,IF(E14="N/A","",IF(E14="","")))))</f>
        <v>3</v>
      </c>
      <c r="G14" s="89"/>
      <c r="H14" s="382" t="s">
        <v>1795</v>
      </c>
      <c r="I14" s="382" t="s">
        <v>3881</v>
      </c>
      <c r="J14" s="535"/>
      <c r="K14" s="119">
        <f t="shared" si="0"/>
        <v>0</v>
      </c>
      <c r="L14" s="410"/>
      <c r="M14" s="502"/>
      <c r="N14" s="502"/>
      <c r="O14" s="502"/>
    </row>
    <row r="15" spans="1:15" ht="90" x14ac:dyDescent="0.25">
      <c r="A15" s="600"/>
      <c r="B15" s="603">
        <v>3</v>
      </c>
      <c r="C15" s="548"/>
      <c r="D15" s="382" t="s">
        <v>4960</v>
      </c>
      <c r="E15" s="112" t="s">
        <v>29</v>
      </c>
      <c r="F15" s="762">
        <f t="shared" si="1"/>
        <v>3</v>
      </c>
      <c r="G15" s="89"/>
      <c r="H15" s="382" t="s">
        <v>1796</v>
      </c>
      <c r="I15" s="382" t="s">
        <v>2878</v>
      </c>
      <c r="J15" s="535"/>
      <c r="K15" s="119">
        <f t="shared" si="0"/>
        <v>0</v>
      </c>
      <c r="L15" s="410"/>
      <c r="M15" s="502"/>
      <c r="N15" s="502"/>
      <c r="O15" s="502"/>
    </row>
    <row r="16" spans="1:15" ht="105" x14ac:dyDescent="0.25">
      <c r="A16" s="600"/>
      <c r="B16" s="603">
        <v>4</v>
      </c>
      <c r="C16" s="548"/>
      <c r="D16" s="382" t="s">
        <v>3959</v>
      </c>
      <c r="E16" s="112" t="s">
        <v>29</v>
      </c>
      <c r="F16" s="596">
        <f>IF(E16="yes",3,IF(E16="Partial",2,IF(E16="No",1,IF(E16="N/A","",IF(E16="","")))))</f>
        <v>3</v>
      </c>
      <c r="G16" s="89"/>
      <c r="H16" s="382" t="s">
        <v>3960</v>
      </c>
      <c r="I16" s="382" t="s">
        <v>3961</v>
      </c>
      <c r="J16" s="535"/>
      <c r="K16" s="119">
        <f t="shared" si="0"/>
        <v>0</v>
      </c>
      <c r="L16" s="410"/>
      <c r="M16" s="502"/>
      <c r="N16" s="502"/>
      <c r="O16" s="502"/>
    </row>
    <row r="17" spans="1:15" ht="75" x14ac:dyDescent="0.25">
      <c r="A17" s="600"/>
      <c r="B17" s="603">
        <v>5</v>
      </c>
      <c r="C17" s="381" t="s">
        <v>1998</v>
      </c>
      <c r="D17" s="382" t="s">
        <v>3882</v>
      </c>
      <c r="E17" s="112" t="s">
        <v>29</v>
      </c>
      <c r="F17" s="762">
        <f t="shared" si="1"/>
        <v>3</v>
      </c>
      <c r="G17" s="89"/>
      <c r="H17" s="382" t="s">
        <v>3883</v>
      </c>
      <c r="I17" s="382" t="s">
        <v>1999</v>
      </c>
      <c r="J17" s="535"/>
      <c r="K17" s="119">
        <f t="shared" si="0"/>
        <v>0</v>
      </c>
      <c r="L17" s="410"/>
      <c r="M17" s="502"/>
      <c r="N17" s="502"/>
      <c r="O17" s="502"/>
    </row>
    <row r="18" spans="1:15" ht="90" x14ac:dyDescent="0.25">
      <c r="A18" s="600"/>
      <c r="B18" s="603">
        <v>6</v>
      </c>
      <c r="C18" s="548"/>
      <c r="D18" s="382" t="s">
        <v>3317</v>
      </c>
      <c r="E18" s="112" t="s">
        <v>29</v>
      </c>
      <c r="F18" s="762">
        <f t="shared" si="1"/>
        <v>3</v>
      </c>
      <c r="G18" s="89"/>
      <c r="H18" s="382" t="s">
        <v>4688</v>
      </c>
      <c r="I18" s="382" t="s">
        <v>2879</v>
      </c>
      <c r="J18" s="535"/>
      <c r="K18" s="119">
        <f t="shared" si="0"/>
        <v>0</v>
      </c>
      <c r="L18" s="410"/>
      <c r="M18" s="502"/>
      <c r="N18" s="502"/>
      <c r="O18" s="502"/>
    </row>
    <row r="19" spans="1:15" ht="75" x14ac:dyDescent="0.25">
      <c r="A19" s="600"/>
      <c r="B19" s="603">
        <v>7</v>
      </c>
      <c r="C19" s="381" t="s">
        <v>3164</v>
      </c>
      <c r="D19" s="382" t="s">
        <v>3884</v>
      </c>
      <c r="E19" s="112" t="s">
        <v>29</v>
      </c>
      <c r="F19" s="762">
        <f t="shared" si="1"/>
        <v>3</v>
      </c>
      <c r="G19" s="89"/>
      <c r="H19" s="382" t="s">
        <v>1435</v>
      </c>
      <c r="I19" s="382" t="s">
        <v>2001</v>
      </c>
      <c r="J19" s="535"/>
      <c r="K19" s="119">
        <f t="shared" si="0"/>
        <v>0</v>
      </c>
      <c r="L19" s="410"/>
      <c r="M19" s="502"/>
      <c r="N19" s="502"/>
      <c r="O19" s="502"/>
    </row>
    <row r="20" spans="1:15" ht="75" x14ac:dyDescent="0.25">
      <c r="A20" s="600"/>
      <c r="B20" s="603">
        <v>8</v>
      </c>
      <c r="C20" s="381"/>
      <c r="D20" s="382" t="s">
        <v>3318</v>
      </c>
      <c r="E20" s="112" t="s">
        <v>29</v>
      </c>
      <c r="F20" s="762">
        <f t="shared" si="1"/>
        <v>3</v>
      </c>
      <c r="G20" s="89"/>
      <c r="H20" s="382" t="s">
        <v>3885</v>
      </c>
      <c r="I20" s="382" t="s">
        <v>3319</v>
      </c>
      <c r="J20" s="535"/>
      <c r="K20" s="119">
        <f t="shared" si="0"/>
        <v>0</v>
      </c>
      <c r="L20" s="410"/>
      <c r="M20" s="502"/>
      <c r="N20" s="502"/>
      <c r="O20" s="502"/>
    </row>
    <row r="21" spans="1:15" ht="135" x14ac:dyDescent="0.25">
      <c r="A21" s="600"/>
      <c r="B21" s="603">
        <v>9</v>
      </c>
      <c r="C21" s="381" t="s">
        <v>1820</v>
      </c>
      <c r="D21" s="381" t="s">
        <v>3886</v>
      </c>
      <c r="E21" s="112" t="s">
        <v>29</v>
      </c>
      <c r="F21" s="762">
        <f t="shared" si="1"/>
        <v>3</v>
      </c>
      <c r="G21" s="89"/>
      <c r="H21" s="382" t="s">
        <v>1438</v>
      </c>
      <c r="I21" s="382" t="s">
        <v>4193</v>
      </c>
      <c r="J21" s="535"/>
      <c r="K21" s="119">
        <f t="shared" si="0"/>
        <v>0</v>
      </c>
      <c r="L21" s="410"/>
      <c r="M21" s="502"/>
      <c r="N21" s="502"/>
      <c r="O21" s="502"/>
    </row>
    <row r="22" spans="1:15" ht="75" x14ac:dyDescent="0.25">
      <c r="A22" s="600"/>
      <c r="B22" s="603">
        <v>10</v>
      </c>
      <c r="C22" s="382" t="s">
        <v>3275</v>
      </c>
      <c r="D22" s="382" t="s">
        <v>3474</v>
      </c>
      <c r="E22" s="112" t="s">
        <v>29</v>
      </c>
      <c r="F22" s="762">
        <f t="shared" si="1"/>
        <v>3</v>
      </c>
      <c r="G22" s="89"/>
      <c r="H22" s="382" t="s">
        <v>1778</v>
      </c>
      <c r="I22" s="382" t="s">
        <v>1779</v>
      </c>
      <c r="J22" s="535"/>
      <c r="K22" s="119">
        <f t="shared" si="0"/>
        <v>0</v>
      </c>
      <c r="L22" s="410"/>
      <c r="M22" s="502"/>
      <c r="N22" s="502"/>
      <c r="O22" s="502"/>
    </row>
    <row r="23" spans="1:15" ht="60" x14ac:dyDescent="0.25">
      <c r="A23" s="600"/>
      <c r="B23" s="603">
        <v>11</v>
      </c>
      <c r="C23" s="381"/>
      <c r="D23" s="381" t="s">
        <v>3887</v>
      </c>
      <c r="E23" s="112" t="s">
        <v>29</v>
      </c>
      <c r="F23" s="762">
        <f t="shared" si="1"/>
        <v>3</v>
      </c>
      <c r="G23" s="89"/>
      <c r="H23" s="382" t="s">
        <v>3320</v>
      </c>
      <c r="I23" s="381" t="s">
        <v>3962</v>
      </c>
      <c r="J23" s="535"/>
      <c r="K23" s="119">
        <f t="shared" si="0"/>
        <v>0</v>
      </c>
      <c r="L23" s="410"/>
      <c r="M23" s="502"/>
      <c r="N23" s="502"/>
      <c r="O23" s="502"/>
    </row>
    <row r="24" spans="1:15" ht="60" x14ac:dyDescent="0.25">
      <c r="A24" s="600"/>
      <c r="B24" s="603">
        <v>12</v>
      </c>
      <c r="C24" s="381" t="s">
        <v>3889</v>
      </c>
      <c r="D24" s="381" t="s">
        <v>3888</v>
      </c>
      <c r="E24" s="112" t="s">
        <v>29</v>
      </c>
      <c r="F24" s="762">
        <f t="shared" si="1"/>
        <v>3</v>
      </c>
      <c r="G24" s="89"/>
      <c r="H24" s="382" t="s">
        <v>3321</v>
      </c>
      <c r="I24" s="381" t="s">
        <v>3312</v>
      </c>
      <c r="J24" s="535"/>
      <c r="K24" s="119">
        <f t="shared" si="0"/>
        <v>0</v>
      </c>
      <c r="L24" s="410"/>
      <c r="M24" s="502"/>
      <c r="N24" s="502"/>
      <c r="O24" s="502"/>
    </row>
    <row r="25" spans="1:15" ht="105" x14ac:dyDescent="0.25">
      <c r="A25" s="600"/>
      <c r="B25" s="603">
        <v>13</v>
      </c>
      <c r="C25" s="381"/>
      <c r="D25" s="381" t="s">
        <v>3935</v>
      </c>
      <c r="E25" s="112" t="s">
        <v>29</v>
      </c>
      <c r="F25" s="762">
        <f t="shared" si="1"/>
        <v>3</v>
      </c>
      <c r="G25" s="89"/>
      <c r="H25" s="382" t="s">
        <v>3315</v>
      </c>
      <c r="I25" s="381" t="s">
        <v>3890</v>
      </c>
      <c r="J25" s="535"/>
      <c r="K25" s="119">
        <f t="shared" si="0"/>
        <v>0</v>
      </c>
      <c r="L25" s="410"/>
      <c r="M25" s="502"/>
      <c r="N25" s="502"/>
      <c r="O25" s="502"/>
    </row>
    <row r="26" spans="1:15" ht="23.1" customHeight="1" x14ac:dyDescent="0.25">
      <c r="A26" s="600"/>
      <c r="B26" s="462" t="s">
        <v>1432</v>
      </c>
      <c r="C26" s="463"/>
      <c r="D26" s="463"/>
      <c r="E26" s="508"/>
      <c r="F26" s="508"/>
      <c r="G26" s="508"/>
      <c r="H26" s="463"/>
      <c r="I26" s="464"/>
      <c r="J26" s="535"/>
      <c r="K26" s="119"/>
      <c r="L26" s="410"/>
      <c r="M26" s="502"/>
      <c r="N26" s="502"/>
      <c r="O26" s="502"/>
    </row>
    <row r="27" spans="1:15" ht="150" x14ac:dyDescent="0.25">
      <c r="A27" s="600"/>
      <c r="B27" s="604">
        <v>14</v>
      </c>
      <c r="C27" s="382" t="s">
        <v>2002</v>
      </c>
      <c r="D27" s="382" t="s">
        <v>2092</v>
      </c>
      <c r="E27" s="112" t="s">
        <v>29</v>
      </c>
      <c r="F27" s="762">
        <f t="shared" si="1"/>
        <v>3</v>
      </c>
      <c r="G27" s="89"/>
      <c r="H27" s="382" t="s">
        <v>3262</v>
      </c>
      <c r="I27" s="382" t="s">
        <v>1434</v>
      </c>
      <c r="J27" s="535"/>
      <c r="K27" s="119">
        <f t="shared" ref="K27:K39" si="2">IF(E27="",1,0)</f>
        <v>0</v>
      </c>
      <c r="L27" s="410"/>
      <c r="M27" s="502"/>
      <c r="N27" s="502"/>
      <c r="O27" s="502"/>
    </row>
    <row r="28" spans="1:15" ht="105" x14ac:dyDescent="0.25">
      <c r="A28" s="600"/>
      <c r="B28" s="604">
        <v>15</v>
      </c>
      <c r="C28" s="382" t="s">
        <v>2002</v>
      </c>
      <c r="D28" s="382" t="s">
        <v>3891</v>
      </c>
      <c r="E28" s="112" t="s">
        <v>30</v>
      </c>
      <c r="F28" s="762">
        <f t="shared" si="1"/>
        <v>2</v>
      </c>
      <c r="G28" s="89" t="s">
        <v>5197</v>
      </c>
      <c r="H28" s="382" t="s">
        <v>3605</v>
      </c>
      <c r="I28" s="382" t="s">
        <v>3893</v>
      </c>
      <c r="J28" s="535"/>
      <c r="K28" s="119">
        <f t="shared" si="2"/>
        <v>0</v>
      </c>
      <c r="L28" s="410"/>
      <c r="M28" s="502"/>
      <c r="N28" s="502"/>
      <c r="O28" s="502"/>
    </row>
    <row r="29" spans="1:15" ht="105" x14ac:dyDescent="0.25">
      <c r="A29" s="600"/>
      <c r="B29" s="604">
        <v>16</v>
      </c>
      <c r="C29" s="382"/>
      <c r="D29" s="382" t="s">
        <v>3892</v>
      </c>
      <c r="E29" s="112" t="s">
        <v>29</v>
      </c>
      <c r="F29" s="762">
        <f t="shared" si="1"/>
        <v>3</v>
      </c>
      <c r="G29" s="89"/>
      <c r="H29" s="382" t="s">
        <v>3860</v>
      </c>
      <c r="I29" s="382" t="s">
        <v>3963</v>
      </c>
      <c r="J29" s="535"/>
      <c r="K29" s="119">
        <f t="shared" si="2"/>
        <v>0</v>
      </c>
      <c r="L29" s="410"/>
      <c r="M29" s="502"/>
      <c r="N29" s="502"/>
      <c r="O29" s="502"/>
    </row>
    <row r="30" spans="1:15" ht="135" x14ac:dyDescent="0.25">
      <c r="A30" s="600"/>
      <c r="B30" s="604">
        <v>17</v>
      </c>
      <c r="C30" s="382" t="s">
        <v>2002</v>
      </c>
      <c r="D30" s="382" t="s">
        <v>3894</v>
      </c>
      <c r="E30" s="112" t="s">
        <v>29</v>
      </c>
      <c r="F30" s="762">
        <f t="shared" si="1"/>
        <v>3</v>
      </c>
      <c r="G30" s="89"/>
      <c r="H30" s="382" t="s">
        <v>3859</v>
      </c>
      <c r="I30" s="382" t="s">
        <v>3288</v>
      </c>
      <c r="J30" s="535"/>
      <c r="K30" s="119">
        <f t="shared" si="2"/>
        <v>0</v>
      </c>
      <c r="L30" s="410"/>
      <c r="M30" s="502"/>
      <c r="N30" s="502"/>
      <c r="O30" s="502"/>
    </row>
    <row r="31" spans="1:15" ht="165" x14ac:dyDescent="0.25">
      <c r="A31" s="600"/>
      <c r="B31" s="604">
        <v>18</v>
      </c>
      <c r="C31" s="382" t="s">
        <v>3895</v>
      </c>
      <c r="D31" s="605" t="s">
        <v>3322</v>
      </c>
      <c r="E31" s="112" t="s">
        <v>29</v>
      </c>
      <c r="F31" s="762">
        <f t="shared" si="1"/>
        <v>3</v>
      </c>
      <c r="G31" s="89"/>
      <c r="H31" s="383" t="s">
        <v>2221</v>
      </c>
      <c r="I31" s="383" t="s">
        <v>3291</v>
      </c>
      <c r="J31" s="535"/>
      <c r="K31" s="119">
        <f t="shared" si="2"/>
        <v>0</v>
      </c>
      <c r="L31" s="410"/>
      <c r="M31" s="502"/>
      <c r="N31" s="502"/>
      <c r="O31" s="502"/>
    </row>
    <row r="32" spans="1:15" ht="82.5" customHeight="1" x14ac:dyDescent="0.25">
      <c r="A32" s="600"/>
      <c r="B32" s="604">
        <v>19</v>
      </c>
      <c r="C32" s="382" t="s">
        <v>3896</v>
      </c>
      <c r="D32" s="382" t="s">
        <v>1437</v>
      </c>
      <c r="E32" s="112" t="s">
        <v>29</v>
      </c>
      <c r="F32" s="762">
        <f t="shared" si="1"/>
        <v>3</v>
      </c>
      <c r="G32" s="89"/>
      <c r="H32" s="382" t="s">
        <v>1801</v>
      </c>
      <c r="I32" s="382" t="s">
        <v>1446</v>
      </c>
      <c r="J32" s="535"/>
      <c r="K32" s="119">
        <f t="shared" si="2"/>
        <v>0</v>
      </c>
      <c r="L32" s="410"/>
      <c r="M32" s="502"/>
      <c r="N32" s="502"/>
      <c r="O32" s="502"/>
    </row>
    <row r="33" spans="1:15" ht="246" customHeight="1" x14ac:dyDescent="0.25">
      <c r="A33" s="600"/>
      <c r="B33" s="604">
        <v>20</v>
      </c>
      <c r="C33" s="382" t="s">
        <v>3897</v>
      </c>
      <c r="D33" s="605" t="s">
        <v>3292</v>
      </c>
      <c r="E33" s="112" t="s">
        <v>31</v>
      </c>
      <c r="F33" s="762">
        <f t="shared" si="1"/>
        <v>1</v>
      </c>
      <c r="G33" s="89"/>
      <c r="H33" s="382" t="s">
        <v>3265</v>
      </c>
      <c r="I33" s="383" t="s">
        <v>2222</v>
      </c>
      <c r="J33" s="535"/>
      <c r="K33" s="119">
        <f t="shared" si="2"/>
        <v>0</v>
      </c>
      <c r="L33" s="410"/>
      <c r="M33" s="502"/>
      <c r="N33" s="502"/>
      <c r="O33" s="502"/>
    </row>
    <row r="34" spans="1:15" ht="270" x14ac:dyDescent="0.25">
      <c r="A34" s="600"/>
      <c r="B34" s="604">
        <v>21</v>
      </c>
      <c r="C34" s="382" t="s">
        <v>3899</v>
      </c>
      <c r="D34" s="382" t="s">
        <v>3323</v>
      </c>
      <c r="E34" s="112" t="s">
        <v>29</v>
      </c>
      <c r="F34" s="762">
        <f t="shared" si="1"/>
        <v>3</v>
      </c>
      <c r="G34" s="89"/>
      <c r="H34" s="382" t="s">
        <v>1799</v>
      </c>
      <c r="I34" s="382" t="s">
        <v>1819</v>
      </c>
      <c r="J34" s="535"/>
      <c r="K34" s="119">
        <f t="shared" si="2"/>
        <v>0</v>
      </c>
      <c r="L34" s="410"/>
      <c r="M34" s="502"/>
      <c r="N34" s="502"/>
      <c r="O34" s="502"/>
    </row>
    <row r="35" spans="1:15" ht="48.75" customHeight="1" x14ac:dyDescent="0.25">
      <c r="A35" s="600"/>
      <c r="B35" s="604">
        <v>22</v>
      </c>
      <c r="C35" s="382"/>
      <c r="D35" s="382" t="s">
        <v>1785</v>
      </c>
      <c r="E35" s="112" t="s">
        <v>29</v>
      </c>
      <c r="F35" s="762">
        <f t="shared" si="1"/>
        <v>3</v>
      </c>
      <c r="G35" s="89"/>
      <c r="H35" s="382" t="s">
        <v>1812</v>
      </c>
      <c r="I35" s="382" t="s">
        <v>1785</v>
      </c>
      <c r="J35" s="535"/>
      <c r="K35" s="119">
        <f t="shared" si="2"/>
        <v>0</v>
      </c>
      <c r="L35" s="410"/>
      <c r="M35" s="502"/>
      <c r="N35" s="502"/>
      <c r="O35" s="502"/>
    </row>
    <row r="36" spans="1:15" ht="210" x14ac:dyDescent="0.25">
      <c r="A36" s="600"/>
      <c r="B36" s="604">
        <v>23</v>
      </c>
      <c r="C36" s="382" t="s">
        <v>3900</v>
      </c>
      <c r="D36" s="382" t="s">
        <v>3324</v>
      </c>
      <c r="E36" s="112" t="s">
        <v>29</v>
      </c>
      <c r="F36" s="762">
        <f t="shared" si="1"/>
        <v>3</v>
      </c>
      <c r="G36" s="89"/>
      <c r="H36" s="382" t="s">
        <v>2226</v>
      </c>
      <c r="I36" s="382" t="s">
        <v>2225</v>
      </c>
      <c r="J36" s="535"/>
      <c r="K36" s="119">
        <f t="shared" si="2"/>
        <v>0</v>
      </c>
      <c r="L36" s="410"/>
      <c r="M36" s="502"/>
      <c r="N36" s="502"/>
      <c r="O36" s="502"/>
    </row>
    <row r="37" spans="1:15" ht="60" x14ac:dyDescent="0.25">
      <c r="A37" s="600"/>
      <c r="B37" s="604">
        <v>24</v>
      </c>
      <c r="C37" s="382" t="s">
        <v>3901</v>
      </c>
      <c r="D37" s="605" t="s">
        <v>3264</v>
      </c>
      <c r="E37" s="112" t="s">
        <v>29</v>
      </c>
      <c r="F37" s="762">
        <f t="shared" si="1"/>
        <v>3</v>
      </c>
      <c r="G37" s="89"/>
      <c r="H37" s="382" t="s">
        <v>2226</v>
      </c>
      <c r="I37" s="382" t="s">
        <v>3263</v>
      </c>
      <c r="J37" s="535"/>
      <c r="K37" s="119">
        <f t="shared" si="2"/>
        <v>0</v>
      </c>
      <c r="L37" s="410"/>
      <c r="M37" s="502"/>
      <c r="N37" s="502"/>
      <c r="O37" s="502"/>
    </row>
    <row r="38" spans="1:15" ht="60" x14ac:dyDescent="0.25">
      <c r="A38" s="600"/>
      <c r="B38" s="604">
        <v>25</v>
      </c>
      <c r="C38" s="382" t="s">
        <v>3902</v>
      </c>
      <c r="D38" s="382" t="s">
        <v>3903</v>
      </c>
      <c r="E38" s="112" t="s">
        <v>29</v>
      </c>
      <c r="F38" s="762">
        <f t="shared" si="1"/>
        <v>3</v>
      </c>
      <c r="G38" s="89"/>
      <c r="H38" s="382" t="s">
        <v>1800</v>
      </c>
      <c r="I38" s="382" t="s">
        <v>1436</v>
      </c>
      <c r="J38" s="535"/>
      <c r="K38" s="119">
        <f t="shared" si="2"/>
        <v>0</v>
      </c>
      <c r="L38" s="410"/>
      <c r="M38" s="502"/>
      <c r="N38" s="502"/>
      <c r="O38" s="502"/>
    </row>
    <row r="39" spans="1:15" ht="60" x14ac:dyDescent="0.25">
      <c r="A39" s="600"/>
      <c r="B39" s="604">
        <v>26</v>
      </c>
      <c r="C39" s="382"/>
      <c r="D39" s="382" t="s">
        <v>3936</v>
      </c>
      <c r="E39" s="112" t="s">
        <v>30</v>
      </c>
      <c r="F39" s="762">
        <f t="shared" si="1"/>
        <v>2</v>
      </c>
      <c r="G39" s="89"/>
      <c r="H39" s="382" t="s">
        <v>3577</v>
      </c>
      <c r="I39" s="382" t="s">
        <v>3904</v>
      </c>
      <c r="J39" s="535"/>
      <c r="K39" s="119">
        <f t="shared" si="2"/>
        <v>0</v>
      </c>
      <c r="L39" s="410"/>
      <c r="M39" s="502"/>
      <c r="N39" s="502"/>
      <c r="O39" s="502"/>
    </row>
    <row r="40" spans="1:15" ht="23.1" customHeight="1" x14ac:dyDescent="0.25">
      <c r="A40" s="600"/>
      <c r="B40" s="607" t="s">
        <v>1433</v>
      </c>
      <c r="C40" s="608"/>
      <c r="D40" s="608"/>
      <c r="E40" s="598"/>
      <c r="F40" s="598"/>
      <c r="G40" s="598"/>
      <c r="H40" s="608"/>
      <c r="I40" s="609"/>
      <c r="J40" s="535"/>
      <c r="K40" s="119"/>
      <c r="L40" s="410"/>
      <c r="M40" s="502"/>
      <c r="N40" s="502"/>
      <c r="O40" s="502"/>
    </row>
    <row r="41" spans="1:15" ht="60" x14ac:dyDescent="0.25">
      <c r="A41" s="600"/>
      <c r="B41" s="604">
        <v>27</v>
      </c>
      <c r="C41" s="610"/>
      <c r="D41" s="610" t="s">
        <v>3905</v>
      </c>
      <c r="E41" s="112" t="s">
        <v>29</v>
      </c>
      <c r="F41" s="762">
        <f t="shared" si="1"/>
        <v>3</v>
      </c>
      <c r="G41" s="89"/>
      <c r="H41" s="610" t="s">
        <v>3325</v>
      </c>
      <c r="I41" s="610" t="s">
        <v>3326</v>
      </c>
      <c r="J41" s="535"/>
      <c r="K41" s="119">
        <f t="shared" ref="K41:K72" si="3">IF(E41="",1,0)</f>
        <v>0</v>
      </c>
      <c r="L41" s="410"/>
      <c r="M41" s="502"/>
      <c r="N41" s="502"/>
      <c r="O41" s="502"/>
    </row>
    <row r="42" spans="1:15" ht="84" customHeight="1" x14ac:dyDescent="0.25">
      <c r="A42" s="600"/>
      <c r="B42" s="604">
        <v>28</v>
      </c>
      <c r="C42" s="382" t="s">
        <v>3267</v>
      </c>
      <c r="D42" s="382" t="s">
        <v>3266</v>
      </c>
      <c r="E42" s="112" t="s">
        <v>29</v>
      </c>
      <c r="F42" s="762">
        <f t="shared" si="1"/>
        <v>3</v>
      </c>
      <c r="G42" s="89"/>
      <c r="H42" s="382" t="s">
        <v>1802</v>
      </c>
      <c r="I42" s="382" t="s">
        <v>3268</v>
      </c>
      <c r="J42" s="535"/>
      <c r="K42" s="119">
        <f t="shared" si="3"/>
        <v>0</v>
      </c>
      <c r="L42" s="410"/>
      <c r="M42" s="502"/>
      <c r="N42" s="502"/>
      <c r="O42" s="502"/>
    </row>
    <row r="43" spans="1:15" ht="45" x14ac:dyDescent="0.25">
      <c r="A43" s="600"/>
      <c r="B43" s="604">
        <v>29</v>
      </c>
      <c r="C43" s="382" t="s">
        <v>3178</v>
      </c>
      <c r="D43" s="382" t="s">
        <v>3964</v>
      </c>
      <c r="E43" s="112" t="s">
        <v>29</v>
      </c>
      <c r="F43" s="762">
        <f t="shared" si="1"/>
        <v>3</v>
      </c>
      <c r="G43" s="89"/>
      <c r="H43" s="382" t="s">
        <v>3965</v>
      </c>
      <c r="I43" s="382" t="s">
        <v>3966</v>
      </c>
      <c r="J43" s="535"/>
      <c r="K43" s="119">
        <f t="shared" si="3"/>
        <v>0</v>
      </c>
      <c r="L43" s="410"/>
      <c r="M43" s="502"/>
      <c r="N43" s="502"/>
      <c r="O43" s="502"/>
    </row>
    <row r="44" spans="1:15" ht="210" x14ac:dyDescent="0.25">
      <c r="A44" s="600"/>
      <c r="B44" s="604">
        <v>30</v>
      </c>
      <c r="C44" s="382" t="s">
        <v>3267</v>
      </c>
      <c r="D44" s="382" t="s">
        <v>4961</v>
      </c>
      <c r="E44" s="112" t="s">
        <v>29</v>
      </c>
      <c r="F44" s="762">
        <f t="shared" si="1"/>
        <v>3</v>
      </c>
      <c r="G44" s="89"/>
      <c r="H44" s="382" t="s">
        <v>3270</v>
      </c>
      <c r="I44" s="382" t="s">
        <v>3269</v>
      </c>
      <c r="J44" s="535"/>
      <c r="K44" s="119">
        <f t="shared" si="3"/>
        <v>0</v>
      </c>
      <c r="L44" s="410"/>
      <c r="M44" s="502"/>
      <c r="N44" s="502"/>
      <c r="O44" s="502"/>
    </row>
    <row r="45" spans="1:15" ht="165" x14ac:dyDescent="0.25">
      <c r="A45" s="600"/>
      <c r="B45" s="604">
        <v>31</v>
      </c>
      <c r="C45" s="382"/>
      <c r="D45" s="382" t="s">
        <v>3937</v>
      </c>
      <c r="E45" s="112" t="s">
        <v>30</v>
      </c>
      <c r="F45" s="762">
        <f t="shared" si="1"/>
        <v>2</v>
      </c>
      <c r="G45" s="89" t="s">
        <v>5202</v>
      </c>
      <c r="H45" s="382" t="s">
        <v>4688</v>
      </c>
      <c r="I45" s="382" t="s">
        <v>3306</v>
      </c>
      <c r="J45" s="535"/>
      <c r="K45" s="119">
        <f t="shared" si="3"/>
        <v>0</v>
      </c>
      <c r="L45" s="410"/>
      <c r="M45" s="502"/>
      <c r="N45" s="502"/>
      <c r="O45" s="502"/>
    </row>
    <row r="46" spans="1:15" ht="60" x14ac:dyDescent="0.25">
      <c r="A46" s="600"/>
      <c r="B46" s="604">
        <v>32</v>
      </c>
      <c r="C46" s="382"/>
      <c r="D46" s="382" t="s">
        <v>3906</v>
      </c>
      <c r="E46" s="112" t="s">
        <v>29</v>
      </c>
      <c r="F46" s="762">
        <f t="shared" si="1"/>
        <v>3</v>
      </c>
      <c r="G46" s="89"/>
      <c r="H46" s="382" t="s">
        <v>3293</v>
      </c>
      <c r="I46" s="382" t="s">
        <v>3294</v>
      </c>
      <c r="J46" s="535"/>
      <c r="K46" s="119">
        <f t="shared" si="3"/>
        <v>0</v>
      </c>
      <c r="L46" s="410"/>
      <c r="M46" s="502"/>
      <c r="N46" s="502"/>
      <c r="O46" s="502"/>
    </row>
    <row r="47" spans="1:15" ht="75" x14ac:dyDescent="0.25">
      <c r="A47" s="600"/>
      <c r="B47" s="604">
        <v>33</v>
      </c>
      <c r="C47" s="382"/>
      <c r="D47" s="382" t="s">
        <v>3907</v>
      </c>
      <c r="E47" s="112" t="s">
        <v>29</v>
      </c>
      <c r="F47" s="762">
        <f t="shared" si="1"/>
        <v>3</v>
      </c>
      <c r="G47" s="89"/>
      <c r="H47" s="382" t="s">
        <v>3293</v>
      </c>
      <c r="I47" s="382" t="s">
        <v>3290</v>
      </c>
      <c r="J47" s="535"/>
      <c r="K47" s="119">
        <f t="shared" si="3"/>
        <v>0</v>
      </c>
      <c r="L47" s="410"/>
      <c r="M47" s="502"/>
      <c r="N47" s="502"/>
      <c r="O47" s="502"/>
    </row>
    <row r="48" spans="1:15" ht="75" x14ac:dyDescent="0.25">
      <c r="A48" s="600"/>
      <c r="B48" s="604">
        <v>34</v>
      </c>
      <c r="C48" s="611"/>
      <c r="D48" s="382" t="s">
        <v>4689</v>
      </c>
      <c r="E48" s="112" t="s">
        <v>29</v>
      </c>
      <c r="F48" s="762">
        <f t="shared" si="1"/>
        <v>3</v>
      </c>
      <c r="G48" s="89"/>
      <c r="H48" s="382" t="s">
        <v>4691</v>
      </c>
      <c r="I48" s="382" t="s">
        <v>4690</v>
      </c>
      <c r="J48" s="535"/>
      <c r="K48" s="119">
        <f t="shared" si="3"/>
        <v>0</v>
      </c>
      <c r="L48" s="410"/>
      <c r="M48" s="502"/>
      <c r="N48" s="502"/>
      <c r="O48" s="502"/>
    </row>
    <row r="49" spans="1:15" ht="45" x14ac:dyDescent="0.25">
      <c r="A49" s="600"/>
      <c r="B49" s="604">
        <v>35</v>
      </c>
      <c r="C49" s="382" t="s">
        <v>3178</v>
      </c>
      <c r="D49" s="382" t="s">
        <v>3908</v>
      </c>
      <c r="E49" s="112" t="s">
        <v>29</v>
      </c>
      <c r="F49" s="762">
        <f t="shared" si="1"/>
        <v>3</v>
      </c>
      <c r="G49" s="89"/>
      <c r="H49" s="382" t="s">
        <v>1763</v>
      </c>
      <c r="I49" s="382" t="s">
        <v>1764</v>
      </c>
      <c r="J49" s="535"/>
      <c r="K49" s="119">
        <f t="shared" si="3"/>
        <v>0</v>
      </c>
      <c r="L49" s="410"/>
      <c r="M49" s="502"/>
      <c r="N49" s="502"/>
      <c r="O49" s="502"/>
    </row>
    <row r="50" spans="1:15" ht="195" x14ac:dyDescent="0.25">
      <c r="A50" s="600"/>
      <c r="B50" s="604">
        <v>36</v>
      </c>
      <c r="C50" s="382" t="s">
        <v>3178</v>
      </c>
      <c r="D50" s="382" t="s">
        <v>3328</v>
      </c>
      <c r="E50" s="112" t="s">
        <v>29</v>
      </c>
      <c r="F50" s="762">
        <f t="shared" si="1"/>
        <v>3</v>
      </c>
      <c r="G50" s="89"/>
      <c r="H50" s="382" t="s">
        <v>1447</v>
      </c>
      <c r="I50" s="382" t="s">
        <v>3327</v>
      </c>
      <c r="J50" s="535"/>
      <c r="K50" s="119">
        <f t="shared" si="3"/>
        <v>0</v>
      </c>
      <c r="L50" s="410"/>
      <c r="M50" s="502"/>
      <c r="N50" s="502"/>
      <c r="O50" s="502"/>
    </row>
    <row r="51" spans="1:15" ht="135" x14ac:dyDescent="0.25">
      <c r="A51" s="600"/>
      <c r="B51" s="604">
        <v>37</v>
      </c>
      <c r="C51" s="382" t="s">
        <v>3912</v>
      </c>
      <c r="D51" s="382" t="s">
        <v>3909</v>
      </c>
      <c r="E51" s="112" t="s">
        <v>29</v>
      </c>
      <c r="F51" s="762">
        <f t="shared" si="1"/>
        <v>3</v>
      </c>
      <c r="G51" s="89"/>
      <c r="H51" s="382" t="s">
        <v>1447</v>
      </c>
      <c r="I51" s="382" t="s">
        <v>3910</v>
      </c>
      <c r="J51" s="535"/>
      <c r="K51" s="119">
        <f t="shared" si="3"/>
        <v>0</v>
      </c>
      <c r="L51" s="410"/>
      <c r="M51" s="502"/>
      <c r="N51" s="502"/>
      <c r="O51" s="502"/>
    </row>
    <row r="52" spans="1:15" ht="105" x14ac:dyDescent="0.25">
      <c r="A52" s="600"/>
      <c r="B52" s="604">
        <v>38</v>
      </c>
      <c r="C52" s="382" t="s">
        <v>3911</v>
      </c>
      <c r="D52" s="382" t="s">
        <v>3331</v>
      </c>
      <c r="E52" s="112" t="s">
        <v>29</v>
      </c>
      <c r="F52" s="762">
        <f t="shared" si="1"/>
        <v>3</v>
      </c>
      <c r="G52" s="89"/>
      <c r="H52" s="382" t="s">
        <v>1804</v>
      </c>
      <c r="I52" s="382" t="s">
        <v>1817</v>
      </c>
      <c r="J52" s="535"/>
      <c r="K52" s="119">
        <f t="shared" si="3"/>
        <v>0</v>
      </c>
      <c r="L52" s="410"/>
      <c r="M52" s="502"/>
      <c r="N52" s="502"/>
      <c r="O52" s="502"/>
    </row>
    <row r="53" spans="1:15" ht="75" x14ac:dyDescent="0.25">
      <c r="A53" s="600"/>
      <c r="B53" s="604">
        <v>39</v>
      </c>
      <c r="C53" s="382"/>
      <c r="D53" s="382" t="s">
        <v>3713</v>
      </c>
      <c r="E53" s="112" t="s">
        <v>29</v>
      </c>
      <c r="F53" s="762">
        <f t="shared" si="1"/>
        <v>3</v>
      </c>
      <c r="G53" s="89"/>
      <c r="H53" s="382" t="s">
        <v>1804</v>
      </c>
      <c r="I53" s="382" t="s">
        <v>1765</v>
      </c>
      <c r="J53" s="535"/>
      <c r="K53" s="119">
        <f t="shared" si="3"/>
        <v>0</v>
      </c>
      <c r="L53" s="410"/>
      <c r="M53" s="502"/>
      <c r="N53" s="502"/>
      <c r="O53" s="502"/>
    </row>
    <row r="54" spans="1:15" ht="105" x14ac:dyDescent="0.25">
      <c r="A54" s="600"/>
      <c r="B54" s="604">
        <v>40</v>
      </c>
      <c r="C54" s="382" t="s">
        <v>4875</v>
      </c>
      <c r="D54" s="382" t="s">
        <v>3329</v>
      </c>
      <c r="E54" s="112" t="s">
        <v>29</v>
      </c>
      <c r="F54" s="762">
        <f t="shared" si="1"/>
        <v>3</v>
      </c>
      <c r="G54" s="89"/>
      <c r="H54" s="382" t="s">
        <v>1448</v>
      </c>
      <c r="I54" s="382" t="s">
        <v>1803</v>
      </c>
      <c r="J54" s="535"/>
      <c r="K54" s="119">
        <f t="shared" si="3"/>
        <v>0</v>
      </c>
      <c r="L54" s="410"/>
      <c r="M54" s="502"/>
      <c r="N54" s="502"/>
      <c r="O54" s="502"/>
    </row>
    <row r="55" spans="1:15" ht="105" x14ac:dyDescent="0.25">
      <c r="A55" s="600"/>
      <c r="B55" s="604">
        <v>41</v>
      </c>
      <c r="C55" s="382" t="s">
        <v>4874</v>
      </c>
      <c r="D55" s="382" t="s">
        <v>3330</v>
      </c>
      <c r="E55" s="112" t="s">
        <v>29</v>
      </c>
      <c r="F55" s="762">
        <f t="shared" si="1"/>
        <v>3</v>
      </c>
      <c r="G55" s="89"/>
      <c r="H55" s="382" t="s">
        <v>1449</v>
      </c>
      <c r="I55" s="382" t="s">
        <v>3913</v>
      </c>
      <c r="J55" s="535"/>
      <c r="K55" s="119">
        <f t="shared" si="3"/>
        <v>0</v>
      </c>
      <c r="L55" s="410"/>
      <c r="M55" s="502"/>
      <c r="N55" s="502"/>
      <c r="O55" s="502"/>
    </row>
    <row r="56" spans="1:15" ht="60" x14ac:dyDescent="0.25">
      <c r="A56" s="600"/>
      <c r="B56" s="604">
        <v>42</v>
      </c>
      <c r="C56" s="382" t="s">
        <v>3178</v>
      </c>
      <c r="D56" s="382" t="s">
        <v>3295</v>
      </c>
      <c r="E56" s="112" t="s">
        <v>29</v>
      </c>
      <c r="F56" s="762">
        <f t="shared" si="1"/>
        <v>3</v>
      </c>
      <c r="G56" s="89"/>
      <c r="H56" s="382" t="s">
        <v>1804</v>
      </c>
      <c r="I56" s="382" t="s">
        <v>3296</v>
      </c>
      <c r="J56" s="535"/>
      <c r="K56" s="119">
        <f t="shared" si="3"/>
        <v>0</v>
      </c>
      <c r="L56" s="410"/>
      <c r="M56" s="502"/>
      <c r="N56" s="502"/>
      <c r="O56" s="502"/>
    </row>
    <row r="57" spans="1:15" ht="90" x14ac:dyDescent="0.25">
      <c r="A57" s="600"/>
      <c r="B57" s="604">
        <v>43</v>
      </c>
      <c r="C57" s="381" t="s">
        <v>3165</v>
      </c>
      <c r="D57" s="381" t="s">
        <v>2880</v>
      </c>
      <c r="E57" s="112" t="s">
        <v>29</v>
      </c>
      <c r="F57" s="762">
        <f t="shared" si="1"/>
        <v>3</v>
      </c>
      <c r="G57" s="89"/>
      <c r="H57" s="380" t="s">
        <v>1445</v>
      </c>
      <c r="I57" s="382" t="s">
        <v>1444</v>
      </c>
      <c r="J57" s="535"/>
      <c r="K57" s="119">
        <f t="shared" si="3"/>
        <v>0</v>
      </c>
      <c r="L57" s="410"/>
      <c r="M57" s="502"/>
      <c r="N57" s="502"/>
      <c r="O57" s="502"/>
    </row>
    <row r="58" spans="1:15" ht="83.25" customHeight="1" x14ac:dyDescent="0.25">
      <c r="A58" s="600"/>
      <c r="B58" s="604">
        <v>44</v>
      </c>
      <c r="C58" s="381" t="s">
        <v>4106</v>
      </c>
      <c r="D58" s="381" t="s">
        <v>3310</v>
      </c>
      <c r="E58" s="112" t="s">
        <v>29</v>
      </c>
      <c r="F58" s="762">
        <f t="shared" si="1"/>
        <v>3</v>
      </c>
      <c r="G58" s="89"/>
      <c r="H58" s="380" t="s">
        <v>3316</v>
      </c>
      <c r="I58" s="382" t="s">
        <v>4107</v>
      </c>
      <c r="J58" s="535"/>
      <c r="K58" s="119">
        <f t="shared" si="3"/>
        <v>0</v>
      </c>
      <c r="L58" s="410"/>
      <c r="M58" s="502"/>
      <c r="N58" s="502"/>
      <c r="O58" s="502"/>
    </row>
    <row r="59" spans="1:15" ht="93.75" customHeight="1" x14ac:dyDescent="0.25">
      <c r="A59" s="600"/>
      <c r="B59" s="604">
        <v>45</v>
      </c>
      <c r="C59" s="381"/>
      <c r="D59" s="381" t="s">
        <v>3311</v>
      </c>
      <c r="E59" s="112" t="s">
        <v>31</v>
      </c>
      <c r="F59" s="762">
        <f t="shared" si="1"/>
        <v>1</v>
      </c>
      <c r="G59" s="89"/>
      <c r="H59" s="546" t="s">
        <v>3281</v>
      </c>
      <c r="I59" s="382" t="s">
        <v>3280</v>
      </c>
      <c r="J59" s="535"/>
      <c r="K59" s="119">
        <f t="shared" si="3"/>
        <v>0</v>
      </c>
      <c r="L59" s="410"/>
      <c r="M59" s="502"/>
      <c r="N59" s="502"/>
      <c r="O59" s="502"/>
    </row>
    <row r="60" spans="1:15" ht="183.75" customHeight="1" x14ac:dyDescent="0.25">
      <c r="A60" s="600"/>
      <c r="B60" s="604">
        <v>46</v>
      </c>
      <c r="C60" s="381" t="s">
        <v>3165</v>
      </c>
      <c r="D60" s="381" t="s">
        <v>3465</v>
      </c>
      <c r="E60" s="112" t="s">
        <v>29</v>
      </c>
      <c r="F60" s="762">
        <f t="shared" si="1"/>
        <v>3</v>
      </c>
      <c r="G60" s="89"/>
      <c r="H60" s="382" t="s">
        <v>3282</v>
      </c>
      <c r="I60" s="382" t="s">
        <v>3283</v>
      </c>
      <c r="J60" s="535"/>
      <c r="K60" s="119">
        <f t="shared" si="3"/>
        <v>0</v>
      </c>
      <c r="L60" s="410"/>
      <c r="M60" s="502"/>
      <c r="N60" s="502"/>
      <c r="O60" s="502"/>
    </row>
    <row r="61" spans="1:15" ht="85.5" customHeight="1" x14ac:dyDescent="0.25">
      <c r="A61" s="600"/>
      <c r="B61" s="604">
        <v>47</v>
      </c>
      <c r="C61" s="381"/>
      <c r="D61" s="381" t="s">
        <v>3166</v>
      </c>
      <c r="E61" s="112" t="s">
        <v>29</v>
      </c>
      <c r="F61" s="762">
        <f t="shared" si="1"/>
        <v>3</v>
      </c>
      <c r="G61" s="89"/>
      <c r="H61" s="382" t="s">
        <v>3284</v>
      </c>
      <c r="I61" s="382" t="s">
        <v>3285</v>
      </c>
      <c r="J61" s="535"/>
      <c r="K61" s="119">
        <f t="shared" si="3"/>
        <v>0</v>
      </c>
      <c r="L61" s="410"/>
      <c r="M61" s="502"/>
      <c r="N61" s="502"/>
      <c r="O61" s="502"/>
    </row>
    <row r="62" spans="1:15" ht="150" x14ac:dyDescent="0.25">
      <c r="A62" s="600"/>
      <c r="B62" s="604">
        <v>48</v>
      </c>
      <c r="C62" s="381" t="s">
        <v>3165</v>
      </c>
      <c r="D62" s="381" t="s">
        <v>3914</v>
      </c>
      <c r="E62" s="112" t="s">
        <v>29</v>
      </c>
      <c r="F62" s="762">
        <f t="shared" si="1"/>
        <v>3</v>
      </c>
      <c r="G62" s="89"/>
      <c r="H62" s="382" t="s">
        <v>3287</v>
      </c>
      <c r="I62" s="382" t="s">
        <v>3286</v>
      </c>
      <c r="J62" s="535"/>
      <c r="K62" s="119">
        <f t="shared" si="3"/>
        <v>0</v>
      </c>
      <c r="L62" s="410"/>
      <c r="M62" s="502"/>
      <c r="N62" s="502"/>
      <c r="O62" s="502"/>
    </row>
    <row r="63" spans="1:15" ht="165" x14ac:dyDescent="0.25">
      <c r="A63" s="600"/>
      <c r="B63" s="604">
        <v>49</v>
      </c>
      <c r="C63" s="382" t="s">
        <v>1822</v>
      </c>
      <c r="D63" s="382" t="s">
        <v>3915</v>
      </c>
      <c r="E63" s="112" t="s">
        <v>29</v>
      </c>
      <c r="F63" s="762">
        <f t="shared" si="1"/>
        <v>3</v>
      </c>
      <c r="G63" s="89"/>
      <c r="H63" s="382" t="s">
        <v>1804</v>
      </c>
      <c r="I63" s="382" t="s">
        <v>3967</v>
      </c>
      <c r="J63" s="535"/>
      <c r="K63" s="119">
        <f t="shared" si="3"/>
        <v>0</v>
      </c>
      <c r="L63" s="410"/>
      <c r="M63" s="502"/>
      <c r="N63" s="502"/>
      <c r="O63" s="502"/>
    </row>
    <row r="64" spans="1:15" ht="135" x14ac:dyDescent="0.25">
      <c r="A64" s="600"/>
      <c r="B64" s="604">
        <v>50</v>
      </c>
      <c r="C64" s="382" t="s">
        <v>1822</v>
      </c>
      <c r="D64" s="382" t="s">
        <v>3916</v>
      </c>
      <c r="E64" s="112" t="s">
        <v>29</v>
      </c>
      <c r="F64" s="762">
        <f t="shared" si="1"/>
        <v>3</v>
      </c>
      <c r="G64" s="89"/>
      <c r="H64" s="382" t="s">
        <v>3969</v>
      </c>
      <c r="I64" s="382" t="s">
        <v>3968</v>
      </c>
      <c r="J64" s="535"/>
      <c r="K64" s="119">
        <f t="shared" si="3"/>
        <v>0</v>
      </c>
      <c r="L64" s="410"/>
      <c r="M64" s="502"/>
      <c r="N64" s="502"/>
      <c r="O64" s="502"/>
    </row>
    <row r="65" spans="1:15" ht="240.75" customHeight="1" x14ac:dyDescent="0.25">
      <c r="A65" s="600"/>
      <c r="B65" s="604">
        <v>51</v>
      </c>
      <c r="C65" s="385" t="s">
        <v>3917</v>
      </c>
      <c r="D65" s="383" t="s">
        <v>4102</v>
      </c>
      <c r="E65" s="112" t="s">
        <v>29</v>
      </c>
      <c r="F65" s="762">
        <f t="shared" si="1"/>
        <v>3</v>
      </c>
      <c r="G65" s="89"/>
      <c r="H65" s="383" t="s">
        <v>4692</v>
      </c>
      <c r="I65" s="385" t="s">
        <v>4101</v>
      </c>
      <c r="J65" s="535"/>
      <c r="K65" s="119">
        <f t="shared" si="3"/>
        <v>0</v>
      </c>
      <c r="L65" s="410"/>
      <c r="M65" s="502"/>
      <c r="N65" s="502"/>
      <c r="O65" s="502"/>
    </row>
    <row r="66" spans="1:15" ht="64.5" customHeight="1" x14ac:dyDescent="0.25">
      <c r="A66" s="600"/>
      <c r="B66" s="604">
        <v>52</v>
      </c>
      <c r="C66" s="611"/>
      <c r="D66" s="380" t="s">
        <v>1439</v>
      </c>
      <c r="E66" s="112" t="s">
        <v>29</v>
      </c>
      <c r="F66" s="762">
        <f t="shared" si="1"/>
        <v>3</v>
      </c>
      <c r="G66" s="89"/>
      <c r="H66" s="383" t="s">
        <v>1805</v>
      </c>
      <c r="I66" s="380" t="s">
        <v>1450</v>
      </c>
      <c r="J66" s="535"/>
      <c r="K66" s="119">
        <f t="shared" si="3"/>
        <v>0</v>
      </c>
      <c r="L66" s="410"/>
      <c r="M66" s="502"/>
      <c r="N66" s="502"/>
      <c r="O66" s="502"/>
    </row>
    <row r="67" spans="1:15" ht="75" x14ac:dyDescent="0.25">
      <c r="A67" s="600"/>
      <c r="B67" s="604">
        <v>53</v>
      </c>
      <c r="C67" s="382" t="s">
        <v>3297</v>
      </c>
      <c r="D67" s="383" t="s">
        <v>3332</v>
      </c>
      <c r="E67" s="112" t="s">
        <v>29</v>
      </c>
      <c r="F67" s="762">
        <f t="shared" si="1"/>
        <v>3</v>
      </c>
      <c r="G67" s="89"/>
      <c r="H67" s="382" t="s">
        <v>1804</v>
      </c>
      <c r="I67" s="383" t="s">
        <v>3277</v>
      </c>
      <c r="J67" s="535"/>
      <c r="K67" s="119">
        <f t="shared" si="3"/>
        <v>0</v>
      </c>
      <c r="L67" s="410"/>
      <c r="M67" s="502"/>
      <c r="N67" s="502"/>
      <c r="O67" s="502"/>
    </row>
    <row r="68" spans="1:15" ht="135" x14ac:dyDescent="0.25">
      <c r="A68" s="600"/>
      <c r="B68" s="604">
        <v>54</v>
      </c>
      <c r="C68" s="381" t="s">
        <v>1820</v>
      </c>
      <c r="D68" s="383" t="s">
        <v>3918</v>
      </c>
      <c r="E68" s="112" t="s">
        <v>29</v>
      </c>
      <c r="F68" s="762">
        <f t="shared" si="1"/>
        <v>3</v>
      </c>
      <c r="G68" s="89"/>
      <c r="H68" s="380" t="s">
        <v>1451</v>
      </c>
      <c r="I68" s="383" t="s">
        <v>3919</v>
      </c>
      <c r="J68" s="535"/>
      <c r="K68" s="119">
        <f t="shared" si="3"/>
        <v>0</v>
      </c>
      <c r="L68" s="410"/>
      <c r="M68" s="502"/>
      <c r="N68" s="502"/>
      <c r="O68" s="502"/>
    </row>
    <row r="69" spans="1:15" ht="126" customHeight="1" x14ac:dyDescent="0.25">
      <c r="A69" s="600"/>
      <c r="B69" s="604">
        <v>55</v>
      </c>
      <c r="C69" s="381" t="s">
        <v>1820</v>
      </c>
      <c r="D69" s="385" t="s">
        <v>3333</v>
      </c>
      <c r="E69" s="112" t="s">
        <v>29</v>
      </c>
      <c r="F69" s="762">
        <f t="shared" si="1"/>
        <v>3</v>
      </c>
      <c r="G69" s="89"/>
      <c r="H69" s="380" t="s">
        <v>1452</v>
      </c>
      <c r="I69" s="385" t="s">
        <v>3334</v>
      </c>
      <c r="J69" s="535"/>
      <c r="K69" s="119">
        <f t="shared" si="3"/>
        <v>0</v>
      </c>
      <c r="L69" s="410"/>
      <c r="M69" s="502"/>
      <c r="N69" s="502"/>
      <c r="O69" s="502"/>
    </row>
    <row r="70" spans="1:15" ht="159" customHeight="1" x14ac:dyDescent="0.25">
      <c r="A70" s="600"/>
      <c r="B70" s="604">
        <v>56</v>
      </c>
      <c r="C70" s="381" t="s">
        <v>3278</v>
      </c>
      <c r="D70" s="385" t="s">
        <v>3920</v>
      </c>
      <c r="E70" s="112" t="s">
        <v>29</v>
      </c>
      <c r="F70" s="762">
        <f t="shared" si="1"/>
        <v>3</v>
      </c>
      <c r="G70" s="89"/>
      <c r="H70" s="546" t="s">
        <v>3289</v>
      </c>
      <c r="I70" s="385" t="s">
        <v>3335</v>
      </c>
      <c r="J70" s="535"/>
      <c r="K70" s="119">
        <f t="shared" si="3"/>
        <v>0</v>
      </c>
      <c r="L70" s="410"/>
      <c r="M70" s="502"/>
      <c r="N70" s="502"/>
      <c r="O70" s="502"/>
    </row>
    <row r="71" spans="1:15" ht="90" x14ac:dyDescent="0.25">
      <c r="A71" s="600"/>
      <c r="B71" s="604">
        <v>57</v>
      </c>
      <c r="C71" s="383" t="s">
        <v>2220</v>
      </c>
      <c r="D71" s="383" t="s">
        <v>3606</v>
      </c>
      <c r="E71" s="112" t="s">
        <v>29</v>
      </c>
      <c r="F71" s="762">
        <f t="shared" si="1"/>
        <v>3</v>
      </c>
      <c r="G71" s="89"/>
      <c r="H71" s="380" t="s">
        <v>1453</v>
      </c>
      <c r="I71" s="383" t="s">
        <v>1816</v>
      </c>
      <c r="J71" s="535"/>
      <c r="K71" s="119">
        <f t="shared" si="3"/>
        <v>0</v>
      </c>
      <c r="L71" s="410"/>
      <c r="M71" s="502"/>
      <c r="N71" s="502"/>
      <c r="O71" s="502"/>
    </row>
    <row r="72" spans="1:15" ht="105" x14ac:dyDescent="0.25">
      <c r="A72" s="600"/>
      <c r="B72" s="604">
        <v>58</v>
      </c>
      <c r="C72" s="383"/>
      <c r="D72" s="383" t="s">
        <v>3972</v>
      </c>
      <c r="E72" s="112" t="s">
        <v>29</v>
      </c>
      <c r="F72" s="762">
        <f t="shared" si="1"/>
        <v>3</v>
      </c>
      <c r="G72" s="89"/>
      <c r="H72" s="546" t="s">
        <v>3970</v>
      </c>
      <c r="I72" s="383" t="s">
        <v>3971</v>
      </c>
      <c r="J72" s="535"/>
      <c r="K72" s="119">
        <f t="shared" si="3"/>
        <v>0</v>
      </c>
      <c r="L72" s="410"/>
      <c r="M72" s="502"/>
      <c r="N72" s="502"/>
      <c r="O72" s="502"/>
    </row>
    <row r="73" spans="1:15" ht="96.75" customHeight="1" x14ac:dyDescent="0.25">
      <c r="A73" s="600"/>
      <c r="B73" s="604">
        <v>59</v>
      </c>
      <c r="C73" s="382"/>
      <c r="D73" s="382" t="s">
        <v>3714</v>
      </c>
      <c r="E73" s="112" t="s">
        <v>29</v>
      </c>
      <c r="F73" s="762">
        <f t="shared" si="1"/>
        <v>3</v>
      </c>
      <c r="G73" s="89"/>
      <c r="H73" s="382" t="s">
        <v>3467</v>
      </c>
      <c r="I73" s="382" t="s">
        <v>3468</v>
      </c>
      <c r="J73" s="535"/>
      <c r="K73" s="119">
        <f t="shared" ref="K73:K101" si="4">IF(E73="",1,0)</f>
        <v>0</v>
      </c>
      <c r="L73" s="410"/>
      <c r="M73" s="502"/>
      <c r="N73" s="502"/>
      <c r="O73" s="502"/>
    </row>
    <row r="74" spans="1:15" ht="96.75" customHeight="1" x14ac:dyDescent="0.25">
      <c r="A74" s="600"/>
      <c r="B74" s="604">
        <v>60</v>
      </c>
      <c r="C74" s="382"/>
      <c r="D74" s="382" t="s">
        <v>3715</v>
      </c>
      <c r="E74" s="112" t="s">
        <v>29</v>
      </c>
      <c r="F74" s="762">
        <f t="shared" si="1"/>
        <v>3</v>
      </c>
      <c r="G74" s="89"/>
      <c r="H74" s="382" t="s">
        <v>3467</v>
      </c>
      <c r="I74" s="382" t="s">
        <v>3973</v>
      </c>
      <c r="J74" s="535"/>
      <c r="K74" s="119">
        <f t="shared" si="4"/>
        <v>0</v>
      </c>
      <c r="L74" s="410"/>
      <c r="M74" s="502"/>
      <c r="N74" s="502"/>
      <c r="O74" s="502"/>
    </row>
    <row r="75" spans="1:15" ht="96.75" customHeight="1" x14ac:dyDescent="0.25">
      <c r="A75" s="600"/>
      <c r="B75" s="604">
        <v>61</v>
      </c>
      <c r="C75" s="385" t="s">
        <v>4872</v>
      </c>
      <c r="D75" s="382" t="s">
        <v>4962</v>
      </c>
      <c r="E75" s="112" t="s">
        <v>29</v>
      </c>
      <c r="F75" s="762">
        <f t="shared" si="1"/>
        <v>3</v>
      </c>
      <c r="G75" s="89"/>
      <c r="H75" s="382" t="s">
        <v>1806</v>
      </c>
      <c r="I75" s="382" t="s">
        <v>1766</v>
      </c>
      <c r="J75" s="535"/>
      <c r="K75" s="119">
        <f t="shared" si="4"/>
        <v>0</v>
      </c>
      <c r="L75" s="410"/>
      <c r="M75" s="502"/>
      <c r="N75" s="502"/>
      <c r="O75" s="502"/>
    </row>
    <row r="76" spans="1:15" ht="120" x14ac:dyDescent="0.25">
      <c r="A76" s="600"/>
      <c r="B76" s="604">
        <v>62</v>
      </c>
      <c r="C76" s="385" t="s">
        <v>4873</v>
      </c>
      <c r="D76" s="806" t="s">
        <v>5029</v>
      </c>
      <c r="E76" s="112" t="s">
        <v>29</v>
      </c>
      <c r="F76" s="762">
        <f t="shared" si="1"/>
        <v>3</v>
      </c>
      <c r="G76" s="89"/>
      <c r="H76" s="383" t="s">
        <v>4234</v>
      </c>
      <c r="I76" s="383" t="s">
        <v>4235</v>
      </c>
      <c r="J76" s="535"/>
      <c r="K76" s="119">
        <f t="shared" si="4"/>
        <v>0</v>
      </c>
      <c r="L76" s="410"/>
      <c r="M76" s="502"/>
      <c r="N76" s="502"/>
      <c r="O76" s="502"/>
    </row>
    <row r="77" spans="1:15" ht="96.75" customHeight="1" x14ac:dyDescent="0.25">
      <c r="A77" s="600"/>
      <c r="B77" s="604">
        <v>63</v>
      </c>
      <c r="C77" s="382"/>
      <c r="D77" s="382" t="s">
        <v>3921</v>
      </c>
      <c r="E77" s="112" t="s">
        <v>29</v>
      </c>
      <c r="F77" s="762">
        <f t="shared" ref="F77:F101" si="5">IF(E77="yes",3,IF(E77="Partial",2,IF(E77="No",1,IF(E77="N/A","",IF(E77="","")))))</f>
        <v>3</v>
      </c>
      <c r="G77" s="89"/>
      <c r="H77" s="382" t="s">
        <v>3314</v>
      </c>
      <c r="I77" s="382" t="s">
        <v>3313</v>
      </c>
      <c r="J77" s="535"/>
      <c r="K77" s="119">
        <f t="shared" si="4"/>
        <v>0</v>
      </c>
      <c r="L77" s="410"/>
      <c r="M77" s="502"/>
      <c r="N77" s="502"/>
      <c r="O77" s="502"/>
    </row>
    <row r="78" spans="1:15" ht="90" x14ac:dyDescent="0.25">
      <c r="A78" s="600"/>
      <c r="B78" s="604">
        <v>64</v>
      </c>
      <c r="C78" s="382"/>
      <c r="D78" s="382" t="s">
        <v>4963</v>
      </c>
      <c r="E78" s="112" t="s">
        <v>29</v>
      </c>
      <c r="F78" s="762">
        <f t="shared" si="5"/>
        <v>3</v>
      </c>
      <c r="G78" s="89"/>
      <c r="H78" s="382" t="s">
        <v>3922</v>
      </c>
      <c r="I78" s="382" t="s">
        <v>4194</v>
      </c>
      <c r="J78" s="535"/>
      <c r="K78" s="119">
        <f t="shared" si="4"/>
        <v>0</v>
      </c>
      <c r="L78" s="410"/>
      <c r="M78" s="502"/>
      <c r="N78" s="502"/>
      <c r="O78" s="502"/>
    </row>
    <row r="79" spans="1:15" ht="90" x14ac:dyDescent="0.25">
      <c r="A79" s="600"/>
      <c r="B79" s="604">
        <v>65</v>
      </c>
      <c r="C79" s="382"/>
      <c r="D79" s="382" t="s">
        <v>3923</v>
      </c>
      <c r="E79" s="112" t="s">
        <v>29</v>
      </c>
      <c r="F79" s="762">
        <f t="shared" si="5"/>
        <v>3</v>
      </c>
      <c r="G79" s="89"/>
      <c r="H79" s="382" t="s">
        <v>3466</v>
      </c>
      <c r="I79" s="382" t="s">
        <v>3974</v>
      </c>
      <c r="J79" s="535"/>
      <c r="K79" s="119">
        <f t="shared" si="4"/>
        <v>0</v>
      </c>
      <c r="L79" s="410"/>
      <c r="M79" s="502"/>
      <c r="N79" s="502"/>
      <c r="O79" s="502"/>
    </row>
    <row r="80" spans="1:15" ht="45" x14ac:dyDescent="0.25">
      <c r="A80" s="600"/>
      <c r="B80" s="604">
        <v>66</v>
      </c>
      <c r="C80" s="382" t="s">
        <v>3299</v>
      </c>
      <c r="D80" s="382" t="s">
        <v>3298</v>
      </c>
      <c r="E80" s="112" t="s">
        <v>29</v>
      </c>
      <c r="F80" s="762">
        <f t="shared" si="5"/>
        <v>3</v>
      </c>
      <c r="G80" s="89"/>
      <c r="H80" s="382" t="s">
        <v>1454</v>
      </c>
      <c r="I80" s="382" t="s">
        <v>3300</v>
      </c>
      <c r="J80" s="535"/>
      <c r="K80" s="119">
        <f t="shared" si="4"/>
        <v>0</v>
      </c>
      <c r="L80" s="410"/>
      <c r="M80" s="502"/>
      <c r="N80" s="502"/>
      <c r="O80" s="502"/>
    </row>
    <row r="81" spans="1:15" ht="135" x14ac:dyDescent="0.25">
      <c r="A81" s="600"/>
      <c r="B81" s="604">
        <v>67</v>
      </c>
      <c r="C81" s="382" t="s">
        <v>3299</v>
      </c>
      <c r="D81" s="382" t="s">
        <v>3924</v>
      </c>
      <c r="E81" s="112" t="s">
        <v>29</v>
      </c>
      <c r="F81" s="762">
        <f t="shared" si="5"/>
        <v>3</v>
      </c>
      <c r="G81" s="89"/>
      <c r="H81" s="382" t="s">
        <v>3925</v>
      </c>
      <c r="I81" s="382" t="s">
        <v>3926</v>
      </c>
      <c r="J81" s="535"/>
      <c r="K81" s="119">
        <f t="shared" si="4"/>
        <v>0</v>
      </c>
      <c r="L81" s="410"/>
      <c r="M81" s="502"/>
      <c r="N81" s="502"/>
      <c r="O81" s="502"/>
    </row>
    <row r="82" spans="1:15" ht="75" x14ac:dyDescent="0.25">
      <c r="A82" s="600"/>
      <c r="B82" s="604">
        <v>68</v>
      </c>
      <c r="C82" s="382"/>
      <c r="D82" s="382" t="s">
        <v>3927</v>
      </c>
      <c r="E82" s="112" t="s">
        <v>29</v>
      </c>
      <c r="F82" s="762">
        <f t="shared" si="5"/>
        <v>3</v>
      </c>
      <c r="G82" s="89"/>
      <c r="H82" s="382" t="s">
        <v>3308</v>
      </c>
      <c r="I82" s="382" t="s">
        <v>3309</v>
      </c>
      <c r="J82" s="535"/>
      <c r="K82" s="119">
        <f t="shared" si="4"/>
        <v>0</v>
      </c>
      <c r="L82" s="410"/>
      <c r="M82" s="502"/>
      <c r="N82" s="502"/>
      <c r="O82" s="502"/>
    </row>
    <row r="83" spans="1:15" ht="45" x14ac:dyDescent="0.25">
      <c r="A83" s="600"/>
      <c r="B83" s="604">
        <v>69</v>
      </c>
      <c r="C83" s="382"/>
      <c r="D83" s="382" t="s">
        <v>3336</v>
      </c>
      <c r="E83" s="112" t="s">
        <v>29</v>
      </c>
      <c r="F83" s="762">
        <f t="shared" si="5"/>
        <v>3</v>
      </c>
      <c r="G83" s="89"/>
      <c r="H83" s="382" t="s">
        <v>1455</v>
      </c>
      <c r="I83" s="382" t="s">
        <v>2882</v>
      </c>
      <c r="J83" s="535"/>
      <c r="K83" s="119">
        <f t="shared" si="4"/>
        <v>0</v>
      </c>
      <c r="L83" s="410"/>
      <c r="M83" s="502"/>
      <c r="N83" s="502"/>
      <c r="O83" s="502"/>
    </row>
    <row r="84" spans="1:15" ht="180" x14ac:dyDescent="0.25">
      <c r="A84" s="600"/>
      <c r="B84" s="604">
        <v>70</v>
      </c>
      <c r="C84" s="382" t="s">
        <v>3167</v>
      </c>
      <c r="D84" s="382" t="s">
        <v>2881</v>
      </c>
      <c r="E84" s="112" t="s">
        <v>29</v>
      </c>
      <c r="F84" s="762">
        <f t="shared" si="5"/>
        <v>3</v>
      </c>
      <c r="G84" s="89"/>
      <c r="H84" s="382" t="s">
        <v>3928</v>
      </c>
      <c r="I84" s="382" t="s">
        <v>2883</v>
      </c>
      <c r="J84" s="535"/>
      <c r="K84" s="119">
        <f t="shared" si="4"/>
        <v>0</v>
      </c>
      <c r="L84" s="410"/>
      <c r="M84" s="502"/>
      <c r="N84" s="502"/>
      <c r="O84" s="502"/>
    </row>
    <row r="85" spans="1:15" ht="90" x14ac:dyDescent="0.25">
      <c r="A85" s="600"/>
      <c r="B85" s="604">
        <v>71</v>
      </c>
      <c r="C85" s="382"/>
      <c r="D85" s="382" t="s">
        <v>3929</v>
      </c>
      <c r="E85" s="112" t="s">
        <v>29</v>
      </c>
      <c r="F85" s="762">
        <f t="shared" si="5"/>
        <v>3</v>
      </c>
      <c r="G85" s="89"/>
      <c r="H85" s="382" t="s">
        <v>1807</v>
      </c>
      <c r="I85" s="382" t="s">
        <v>1456</v>
      </c>
      <c r="J85" s="535"/>
      <c r="K85" s="119">
        <f t="shared" si="4"/>
        <v>0</v>
      </c>
      <c r="L85" s="410"/>
      <c r="M85" s="502"/>
      <c r="N85" s="502"/>
      <c r="O85" s="502"/>
    </row>
    <row r="86" spans="1:15" ht="225" x14ac:dyDescent="0.25">
      <c r="A86" s="600"/>
      <c r="B86" s="604">
        <v>72</v>
      </c>
      <c r="C86" s="382" t="s">
        <v>3167</v>
      </c>
      <c r="D86" s="382" t="s">
        <v>4104</v>
      </c>
      <c r="E86" s="112" t="s">
        <v>29</v>
      </c>
      <c r="F86" s="762">
        <f t="shared" si="5"/>
        <v>3</v>
      </c>
      <c r="G86" s="89"/>
      <c r="H86" s="382" t="s">
        <v>4105</v>
      </c>
      <c r="I86" s="382" t="s">
        <v>4103</v>
      </c>
      <c r="J86" s="535"/>
      <c r="K86" s="119">
        <f t="shared" si="4"/>
        <v>0</v>
      </c>
      <c r="L86" s="410"/>
      <c r="M86" s="502"/>
      <c r="N86" s="502"/>
      <c r="O86" s="502"/>
    </row>
    <row r="87" spans="1:15" ht="90" x14ac:dyDescent="0.25">
      <c r="A87" s="600"/>
      <c r="B87" s="604">
        <v>73</v>
      </c>
      <c r="C87" s="382"/>
      <c r="D87" s="382" t="s">
        <v>3716</v>
      </c>
      <c r="E87" s="112" t="s">
        <v>29</v>
      </c>
      <c r="F87" s="762">
        <f t="shared" si="5"/>
        <v>3</v>
      </c>
      <c r="G87" s="89"/>
      <c r="H87" s="382" t="s">
        <v>3472</v>
      </c>
      <c r="I87" s="382" t="s">
        <v>3470</v>
      </c>
      <c r="J87" s="535"/>
      <c r="K87" s="119">
        <f t="shared" si="4"/>
        <v>0</v>
      </c>
      <c r="L87" s="410"/>
      <c r="M87" s="502"/>
      <c r="N87" s="502"/>
      <c r="O87" s="502"/>
    </row>
    <row r="88" spans="1:15" ht="90" x14ac:dyDescent="0.25">
      <c r="A88" s="600"/>
      <c r="B88" s="604">
        <v>74</v>
      </c>
      <c r="C88" s="382"/>
      <c r="D88" s="382" t="s">
        <v>3930</v>
      </c>
      <c r="E88" s="112" t="s">
        <v>29</v>
      </c>
      <c r="F88" s="762">
        <f t="shared" si="5"/>
        <v>3</v>
      </c>
      <c r="G88" s="89"/>
      <c r="H88" s="382" t="s">
        <v>4693</v>
      </c>
      <c r="I88" s="382" t="s">
        <v>3469</v>
      </c>
      <c r="J88" s="535"/>
      <c r="K88" s="119">
        <f t="shared" si="4"/>
        <v>0</v>
      </c>
      <c r="L88" s="410"/>
      <c r="M88" s="502"/>
      <c r="N88" s="502"/>
      <c r="O88" s="502"/>
    </row>
    <row r="89" spans="1:15" ht="99" customHeight="1" x14ac:dyDescent="0.25">
      <c r="A89" s="600"/>
      <c r="B89" s="604">
        <v>75</v>
      </c>
      <c r="C89" s="382" t="s">
        <v>3168</v>
      </c>
      <c r="D89" s="382" t="s">
        <v>3932</v>
      </c>
      <c r="E89" s="112" t="s">
        <v>29</v>
      </c>
      <c r="F89" s="762">
        <f t="shared" si="5"/>
        <v>3</v>
      </c>
      <c r="G89" s="89"/>
      <c r="H89" s="382" t="s">
        <v>1808</v>
      </c>
      <c r="I89" s="382" t="s">
        <v>3169</v>
      </c>
      <c r="J89" s="535"/>
      <c r="K89" s="119">
        <f t="shared" si="4"/>
        <v>0</v>
      </c>
      <c r="L89" s="410"/>
      <c r="M89" s="502"/>
      <c r="N89" s="502"/>
      <c r="O89" s="502"/>
    </row>
    <row r="90" spans="1:15" ht="105" x14ac:dyDescent="0.25">
      <c r="A90" s="600"/>
      <c r="B90" s="604">
        <v>76</v>
      </c>
      <c r="C90" s="382" t="s">
        <v>3168</v>
      </c>
      <c r="D90" s="382" t="s">
        <v>3337</v>
      </c>
      <c r="E90" s="112" t="s">
        <v>29</v>
      </c>
      <c r="F90" s="762">
        <f t="shared" si="5"/>
        <v>3</v>
      </c>
      <c r="G90" s="89"/>
      <c r="H90" s="382" t="s">
        <v>1808</v>
      </c>
      <c r="I90" s="382" t="s">
        <v>3338</v>
      </c>
      <c r="J90" s="535"/>
      <c r="K90" s="119">
        <f t="shared" si="4"/>
        <v>0</v>
      </c>
      <c r="L90" s="410"/>
      <c r="M90" s="502"/>
      <c r="N90" s="502"/>
      <c r="O90" s="502"/>
    </row>
    <row r="91" spans="1:15" ht="75" x14ac:dyDescent="0.25">
      <c r="A91" s="600"/>
      <c r="B91" s="604">
        <v>77</v>
      </c>
      <c r="C91" s="382" t="s">
        <v>3168</v>
      </c>
      <c r="D91" s="382" t="s">
        <v>1441</v>
      </c>
      <c r="E91" s="112" t="s">
        <v>29</v>
      </c>
      <c r="F91" s="762">
        <f t="shared" si="5"/>
        <v>3</v>
      </c>
      <c r="G91" s="89"/>
      <c r="H91" s="382" t="s">
        <v>1808</v>
      </c>
      <c r="I91" s="382" t="s">
        <v>1457</v>
      </c>
      <c r="J91" s="535"/>
      <c r="K91" s="119">
        <f t="shared" si="4"/>
        <v>0</v>
      </c>
      <c r="L91" s="410"/>
      <c r="M91" s="502"/>
      <c r="N91" s="502"/>
      <c r="O91" s="502"/>
    </row>
    <row r="92" spans="1:15" ht="165" x14ac:dyDescent="0.25">
      <c r="A92" s="600"/>
      <c r="B92" s="604">
        <v>78</v>
      </c>
      <c r="C92" s="382"/>
      <c r="D92" s="382" t="s">
        <v>3933</v>
      </c>
      <c r="E92" s="112" t="s">
        <v>29</v>
      </c>
      <c r="F92" s="762">
        <f t="shared" si="5"/>
        <v>3</v>
      </c>
      <c r="G92" s="89"/>
      <c r="H92" s="382" t="s">
        <v>1458</v>
      </c>
      <c r="I92" s="382" t="s">
        <v>1440</v>
      </c>
      <c r="J92" s="535"/>
      <c r="K92" s="119">
        <f t="shared" si="4"/>
        <v>0</v>
      </c>
      <c r="L92" s="410"/>
      <c r="M92" s="502"/>
      <c r="N92" s="502"/>
      <c r="O92" s="502"/>
    </row>
    <row r="93" spans="1:15" ht="60" x14ac:dyDescent="0.25">
      <c r="A93" s="600"/>
      <c r="B93" s="604">
        <v>79</v>
      </c>
      <c r="C93" s="382" t="s">
        <v>3301</v>
      </c>
      <c r="D93" s="382" t="s">
        <v>1810</v>
      </c>
      <c r="E93" s="112" t="s">
        <v>29</v>
      </c>
      <c r="F93" s="762">
        <f t="shared" si="5"/>
        <v>3</v>
      </c>
      <c r="G93" s="89"/>
      <c r="H93" s="382" t="s">
        <v>1767</v>
      </c>
      <c r="I93" s="382" t="s">
        <v>1809</v>
      </c>
      <c r="J93" s="535"/>
      <c r="K93" s="119">
        <f t="shared" si="4"/>
        <v>0</v>
      </c>
      <c r="L93" s="410"/>
      <c r="M93" s="502"/>
      <c r="N93" s="502"/>
      <c r="O93" s="502"/>
    </row>
    <row r="94" spans="1:15" ht="120" x14ac:dyDescent="0.25">
      <c r="A94" s="600"/>
      <c r="B94" s="604">
        <v>80</v>
      </c>
      <c r="C94" s="382" t="s">
        <v>4263</v>
      </c>
      <c r="D94" s="385" t="s">
        <v>4965</v>
      </c>
      <c r="E94" s="112" t="s">
        <v>29</v>
      </c>
      <c r="F94" s="762">
        <f t="shared" si="5"/>
        <v>3</v>
      </c>
      <c r="G94" s="89"/>
      <c r="H94" s="383" t="s">
        <v>4239</v>
      </c>
      <c r="I94" s="383" t="s">
        <v>4238</v>
      </c>
      <c r="J94" s="535"/>
      <c r="K94" s="119">
        <f t="shared" si="4"/>
        <v>0</v>
      </c>
      <c r="L94" s="410"/>
      <c r="M94" s="502"/>
      <c r="N94" s="502"/>
      <c r="O94" s="502"/>
    </row>
    <row r="95" spans="1:15" ht="105" x14ac:dyDescent="0.25">
      <c r="A95" s="600"/>
      <c r="B95" s="604">
        <v>81</v>
      </c>
      <c r="C95" s="382" t="s">
        <v>4263</v>
      </c>
      <c r="D95" s="385" t="s">
        <v>4964</v>
      </c>
      <c r="E95" s="112" t="s">
        <v>29</v>
      </c>
      <c r="F95" s="762">
        <f t="shared" si="5"/>
        <v>3</v>
      </c>
      <c r="G95" s="89"/>
      <c r="H95" s="383" t="s">
        <v>4239</v>
      </c>
      <c r="I95" s="383" t="s">
        <v>4238</v>
      </c>
      <c r="J95" s="535"/>
      <c r="K95" s="119">
        <f t="shared" si="4"/>
        <v>0</v>
      </c>
      <c r="L95" s="410"/>
      <c r="M95" s="502"/>
      <c r="N95" s="502"/>
      <c r="O95" s="502"/>
    </row>
    <row r="96" spans="1:15" ht="105" x14ac:dyDescent="0.25">
      <c r="A96" s="600"/>
      <c r="B96" s="604">
        <v>82</v>
      </c>
      <c r="C96" s="382" t="s">
        <v>4263</v>
      </c>
      <c r="D96" s="385" t="s">
        <v>4966</v>
      </c>
      <c r="E96" s="112" t="s">
        <v>29</v>
      </c>
      <c r="F96" s="762">
        <f t="shared" si="5"/>
        <v>3</v>
      </c>
      <c r="G96" s="89"/>
      <c r="H96" s="383" t="s">
        <v>4239</v>
      </c>
      <c r="I96" s="383" t="s">
        <v>4238</v>
      </c>
      <c r="J96" s="535"/>
      <c r="K96" s="119">
        <f t="shared" si="4"/>
        <v>0</v>
      </c>
      <c r="L96" s="410"/>
      <c r="M96" s="502"/>
      <c r="N96" s="502"/>
      <c r="O96" s="502"/>
    </row>
    <row r="97" spans="1:15" ht="105" x14ac:dyDescent="0.25">
      <c r="A97" s="600"/>
      <c r="B97" s="604">
        <v>83</v>
      </c>
      <c r="C97" s="382" t="s">
        <v>4263</v>
      </c>
      <c r="D97" s="385" t="s">
        <v>4967</v>
      </c>
      <c r="E97" s="112" t="s">
        <v>29</v>
      </c>
      <c r="F97" s="762">
        <f t="shared" si="5"/>
        <v>3</v>
      </c>
      <c r="G97" s="89"/>
      <c r="H97" s="383" t="s">
        <v>4239</v>
      </c>
      <c r="I97" s="383" t="s">
        <v>4238</v>
      </c>
      <c r="J97" s="535"/>
      <c r="K97" s="119">
        <f t="shared" si="4"/>
        <v>0</v>
      </c>
      <c r="L97" s="410"/>
      <c r="M97" s="502"/>
      <c r="N97" s="502"/>
      <c r="O97" s="502"/>
    </row>
    <row r="98" spans="1:15" ht="240" x14ac:dyDescent="0.25">
      <c r="A98" s="600"/>
      <c r="B98" s="604">
        <v>84</v>
      </c>
      <c r="C98" s="382" t="s">
        <v>4262</v>
      </c>
      <c r="D98" s="381" t="s">
        <v>4231</v>
      </c>
      <c r="E98" s="112" t="s">
        <v>29</v>
      </c>
      <c r="F98" s="762">
        <f t="shared" si="5"/>
        <v>3</v>
      </c>
      <c r="G98" s="89"/>
      <c r="H98" s="383" t="s">
        <v>4236</v>
      </c>
      <c r="I98" s="383" t="s">
        <v>4237</v>
      </c>
      <c r="J98" s="535"/>
      <c r="K98" s="119">
        <f t="shared" si="4"/>
        <v>0</v>
      </c>
      <c r="L98" s="410"/>
      <c r="M98" s="502"/>
      <c r="N98" s="502"/>
      <c r="O98" s="502"/>
    </row>
    <row r="99" spans="1:15" ht="135" x14ac:dyDescent="0.25">
      <c r="A99" s="600"/>
      <c r="B99" s="604">
        <v>85</v>
      </c>
      <c r="C99" s="381" t="s">
        <v>1820</v>
      </c>
      <c r="D99" s="381" t="s">
        <v>3305</v>
      </c>
      <c r="E99" s="112" t="s">
        <v>29</v>
      </c>
      <c r="F99" s="762">
        <f t="shared" si="5"/>
        <v>3</v>
      </c>
      <c r="G99" s="89"/>
      <c r="H99" s="382" t="s">
        <v>1797</v>
      </c>
      <c r="I99" s="540" t="s">
        <v>3464</v>
      </c>
      <c r="J99" s="535"/>
      <c r="K99" s="119">
        <f t="shared" si="4"/>
        <v>0</v>
      </c>
      <c r="L99" s="410"/>
      <c r="M99" s="502"/>
      <c r="N99" s="502"/>
      <c r="O99" s="502"/>
    </row>
    <row r="100" spans="1:15" ht="135" x14ac:dyDescent="0.25">
      <c r="A100" s="600"/>
      <c r="B100" s="604">
        <v>86</v>
      </c>
      <c r="C100" s="382" t="s">
        <v>3271</v>
      </c>
      <c r="D100" s="546" t="s">
        <v>3339</v>
      </c>
      <c r="E100" s="112" t="s">
        <v>29</v>
      </c>
      <c r="F100" s="762">
        <f t="shared" si="5"/>
        <v>3</v>
      </c>
      <c r="G100" s="89"/>
      <c r="H100" s="382" t="s">
        <v>1768</v>
      </c>
      <c r="I100" s="546" t="s">
        <v>3975</v>
      </c>
      <c r="J100" s="535"/>
      <c r="K100" s="119">
        <f t="shared" si="4"/>
        <v>0</v>
      </c>
      <c r="L100" s="410"/>
      <c r="M100" s="502"/>
      <c r="N100" s="502"/>
      <c r="O100" s="502"/>
    </row>
    <row r="101" spans="1:15" ht="195" x14ac:dyDescent="0.25">
      <c r="A101" s="600"/>
      <c r="B101" s="604">
        <v>87</v>
      </c>
      <c r="C101" s="382" t="s">
        <v>3271</v>
      </c>
      <c r="D101" s="546" t="s">
        <v>1443</v>
      </c>
      <c r="E101" s="112" t="s">
        <v>29</v>
      </c>
      <c r="F101" s="762">
        <f t="shared" si="5"/>
        <v>3</v>
      </c>
      <c r="G101" s="89"/>
      <c r="H101" s="382" t="s">
        <v>1769</v>
      </c>
      <c r="I101" s="546" t="s">
        <v>3279</v>
      </c>
      <c r="J101" s="535"/>
      <c r="K101" s="119">
        <f t="shared" si="4"/>
        <v>0</v>
      </c>
      <c r="L101" s="410"/>
      <c r="M101" s="502"/>
      <c r="N101" s="502"/>
      <c r="O101" s="502"/>
    </row>
    <row r="102" spans="1:15" ht="23.1" customHeight="1" x14ac:dyDescent="0.25">
      <c r="A102" s="600"/>
      <c r="B102" s="462" t="s">
        <v>1818</v>
      </c>
      <c r="C102" s="463"/>
      <c r="D102" s="463"/>
      <c r="E102" s="508"/>
      <c r="F102" s="463"/>
      <c r="G102" s="508"/>
      <c r="H102" s="463"/>
      <c r="I102" s="464"/>
      <c r="J102" s="535"/>
      <c r="K102" s="119"/>
      <c r="L102" s="410"/>
      <c r="M102" s="502"/>
      <c r="N102" s="502"/>
      <c r="O102" s="502"/>
    </row>
    <row r="103" spans="1:15" ht="135" x14ac:dyDescent="0.25">
      <c r="A103" s="600"/>
      <c r="B103" s="604">
        <v>88</v>
      </c>
      <c r="C103" s="382" t="s">
        <v>3302</v>
      </c>
      <c r="D103" s="382" t="s">
        <v>3976</v>
      </c>
      <c r="E103" s="112" t="s">
        <v>29</v>
      </c>
      <c r="F103" s="762">
        <f t="shared" ref="F103:F115" si="6">IF(E103="yes",3,IF(E103="Partial",2,IF(E103="No",1,IF(E103="N/A","",IF(E103="","")))))</f>
        <v>3</v>
      </c>
      <c r="G103" s="89"/>
      <c r="H103" s="382" t="s">
        <v>1770</v>
      </c>
      <c r="I103" s="382" t="s">
        <v>3303</v>
      </c>
      <c r="J103" s="535"/>
      <c r="K103" s="119">
        <f t="shared" ref="K103:K115" si="7">IF(E103="",1,0)</f>
        <v>0</v>
      </c>
      <c r="L103" s="410"/>
      <c r="M103" s="502"/>
      <c r="N103" s="502"/>
      <c r="O103" s="502"/>
    </row>
    <row r="104" spans="1:15" ht="105" x14ac:dyDescent="0.25">
      <c r="A104" s="600"/>
      <c r="B104" s="604">
        <v>89</v>
      </c>
      <c r="C104" s="382"/>
      <c r="D104" s="382" t="s">
        <v>3977</v>
      </c>
      <c r="E104" s="112" t="s">
        <v>30</v>
      </c>
      <c r="F104" s="762">
        <f t="shared" si="6"/>
        <v>2</v>
      </c>
      <c r="G104" s="89" t="s">
        <v>5198</v>
      </c>
      <c r="H104" s="382" t="s">
        <v>3449</v>
      </c>
      <c r="I104" s="382" t="s">
        <v>3978</v>
      </c>
      <c r="J104" s="535"/>
      <c r="K104" s="119">
        <f t="shared" si="7"/>
        <v>0</v>
      </c>
      <c r="L104" s="410"/>
      <c r="M104" s="502"/>
      <c r="N104" s="502"/>
      <c r="O104" s="502"/>
    </row>
    <row r="105" spans="1:15" ht="60" x14ac:dyDescent="0.25">
      <c r="A105" s="600"/>
      <c r="B105" s="604">
        <v>90</v>
      </c>
      <c r="C105" s="382"/>
      <c r="D105" s="382" t="s">
        <v>3951</v>
      </c>
      <c r="E105" s="112" t="s">
        <v>31</v>
      </c>
      <c r="F105" s="762">
        <f t="shared" si="6"/>
        <v>1</v>
      </c>
      <c r="G105" s="89"/>
      <c r="H105" s="382" t="s">
        <v>1811</v>
      </c>
      <c r="I105" s="382" t="s">
        <v>1784</v>
      </c>
      <c r="J105" s="535"/>
      <c r="K105" s="119">
        <f t="shared" si="7"/>
        <v>0</v>
      </c>
      <c r="L105" s="410"/>
      <c r="M105" s="502"/>
      <c r="N105" s="502"/>
      <c r="O105" s="502"/>
    </row>
    <row r="106" spans="1:15" ht="75" x14ac:dyDescent="0.25">
      <c r="A106" s="600"/>
      <c r="B106" s="604">
        <v>91</v>
      </c>
      <c r="C106" s="382"/>
      <c r="D106" s="382" t="s">
        <v>1787</v>
      </c>
      <c r="E106" s="112" t="s">
        <v>29</v>
      </c>
      <c r="F106" s="762">
        <f t="shared" si="6"/>
        <v>3</v>
      </c>
      <c r="G106" s="89"/>
      <c r="H106" s="382" t="s">
        <v>1814</v>
      </c>
      <c r="I106" s="382" t="s">
        <v>1788</v>
      </c>
      <c r="J106" s="535"/>
      <c r="K106" s="119">
        <f t="shared" si="7"/>
        <v>0</v>
      </c>
      <c r="L106" s="410"/>
      <c r="M106" s="502"/>
      <c r="N106" s="502"/>
      <c r="O106" s="502"/>
    </row>
    <row r="107" spans="1:15" ht="75" x14ac:dyDescent="0.25">
      <c r="A107" s="600"/>
      <c r="B107" s="604">
        <v>92</v>
      </c>
      <c r="C107" s="611"/>
      <c r="D107" s="382" t="s">
        <v>1790</v>
      </c>
      <c r="E107" s="112" t="s">
        <v>29</v>
      </c>
      <c r="F107" s="762">
        <f t="shared" si="6"/>
        <v>3</v>
      </c>
      <c r="G107" s="89"/>
      <c r="H107" s="382" t="s">
        <v>1791</v>
      </c>
      <c r="I107" s="382" t="s">
        <v>1792</v>
      </c>
      <c r="J107" s="535"/>
      <c r="K107" s="119">
        <f t="shared" si="7"/>
        <v>0</v>
      </c>
      <c r="L107" s="410"/>
      <c r="M107" s="502"/>
      <c r="N107" s="502"/>
      <c r="O107" s="502"/>
    </row>
    <row r="108" spans="1:15" ht="210" x14ac:dyDescent="0.25">
      <c r="A108" s="600"/>
      <c r="B108" s="604">
        <v>93</v>
      </c>
      <c r="C108" s="382" t="s">
        <v>3979</v>
      </c>
      <c r="D108" s="382" t="s">
        <v>4656</v>
      </c>
      <c r="E108" s="112" t="s">
        <v>29</v>
      </c>
      <c r="F108" s="762">
        <f t="shared" si="6"/>
        <v>3</v>
      </c>
      <c r="G108" s="89"/>
      <c r="H108" s="382" t="s">
        <v>1997</v>
      </c>
      <c r="I108" s="382" t="s">
        <v>1996</v>
      </c>
      <c r="J108" s="535"/>
      <c r="K108" s="119">
        <f t="shared" si="7"/>
        <v>0</v>
      </c>
      <c r="L108" s="410"/>
      <c r="M108" s="502"/>
      <c r="N108" s="502"/>
      <c r="O108" s="502"/>
    </row>
    <row r="109" spans="1:15" ht="90" x14ac:dyDescent="0.25">
      <c r="A109" s="600"/>
      <c r="B109" s="604">
        <v>94</v>
      </c>
      <c r="C109" s="382" t="s">
        <v>3979</v>
      </c>
      <c r="D109" s="612" t="s">
        <v>4258</v>
      </c>
      <c r="E109" s="112" t="s">
        <v>29</v>
      </c>
      <c r="F109" s="762">
        <f t="shared" si="6"/>
        <v>3</v>
      </c>
      <c r="G109" s="89"/>
      <c r="H109" s="606" t="s">
        <v>4259</v>
      </c>
      <c r="I109" s="612" t="s">
        <v>4260</v>
      </c>
      <c r="J109" s="535"/>
      <c r="K109" s="119">
        <f t="shared" si="7"/>
        <v>0</v>
      </c>
      <c r="L109" s="410"/>
      <c r="M109" s="502"/>
      <c r="N109" s="502"/>
      <c r="O109" s="502"/>
    </row>
    <row r="110" spans="1:15" ht="60" x14ac:dyDescent="0.25">
      <c r="A110" s="600"/>
      <c r="B110" s="604">
        <v>95</v>
      </c>
      <c r="C110" s="382" t="s">
        <v>3979</v>
      </c>
      <c r="D110" s="612" t="s">
        <v>4255</v>
      </c>
      <c r="E110" s="112" t="s">
        <v>31</v>
      </c>
      <c r="F110" s="762">
        <f t="shared" si="6"/>
        <v>1</v>
      </c>
      <c r="G110" s="89"/>
      <c r="H110" s="383" t="s">
        <v>4257</v>
      </c>
      <c r="I110" s="612" t="s">
        <v>4256</v>
      </c>
      <c r="J110" s="535"/>
      <c r="K110" s="119">
        <f t="shared" si="7"/>
        <v>0</v>
      </c>
      <c r="L110" s="410"/>
      <c r="M110" s="502"/>
      <c r="N110" s="502"/>
      <c r="O110" s="502"/>
    </row>
    <row r="111" spans="1:15" ht="75" x14ac:dyDescent="0.25">
      <c r="A111" s="600"/>
      <c r="B111" s="604">
        <v>96</v>
      </c>
      <c r="C111" s="382" t="s">
        <v>3979</v>
      </c>
      <c r="D111" s="612" t="s">
        <v>4252</v>
      </c>
      <c r="E111" s="112" t="s">
        <v>30</v>
      </c>
      <c r="F111" s="762">
        <f t="shared" si="6"/>
        <v>2</v>
      </c>
      <c r="G111" s="89" t="s">
        <v>5199</v>
      </c>
      <c r="H111" s="383" t="s">
        <v>4253</v>
      </c>
      <c r="I111" s="612" t="s">
        <v>4254</v>
      </c>
      <c r="J111" s="535"/>
      <c r="K111" s="119">
        <f t="shared" si="7"/>
        <v>0</v>
      </c>
      <c r="L111" s="410"/>
      <c r="M111" s="502"/>
      <c r="N111" s="502"/>
      <c r="O111" s="502"/>
    </row>
    <row r="112" spans="1:15" ht="90" x14ac:dyDescent="0.25">
      <c r="A112" s="600"/>
      <c r="B112" s="604">
        <v>97</v>
      </c>
      <c r="C112" s="382" t="s">
        <v>3979</v>
      </c>
      <c r="D112" s="612" t="s">
        <v>4249</v>
      </c>
      <c r="E112" s="112" t="s">
        <v>31</v>
      </c>
      <c r="F112" s="762">
        <f t="shared" si="6"/>
        <v>1</v>
      </c>
      <c r="G112" s="89"/>
      <c r="H112" s="383" t="s">
        <v>4251</v>
      </c>
      <c r="I112" s="612" t="s">
        <v>4250</v>
      </c>
      <c r="J112" s="535"/>
      <c r="K112" s="119">
        <f t="shared" si="7"/>
        <v>0</v>
      </c>
      <c r="L112" s="410"/>
      <c r="M112" s="502"/>
      <c r="N112" s="502"/>
      <c r="O112" s="502"/>
    </row>
    <row r="113" spans="1:15" ht="75" x14ac:dyDescent="0.25">
      <c r="A113" s="600"/>
      <c r="B113" s="604">
        <v>98</v>
      </c>
      <c r="C113" s="382" t="s">
        <v>3979</v>
      </c>
      <c r="D113" s="612" t="s">
        <v>4247</v>
      </c>
      <c r="E113" s="112" t="s">
        <v>31</v>
      </c>
      <c r="F113" s="762">
        <f t="shared" si="6"/>
        <v>1</v>
      </c>
      <c r="G113" s="89" t="s">
        <v>5200</v>
      </c>
      <c r="H113" s="383" t="s">
        <v>4248</v>
      </c>
      <c r="I113" s="612" t="s">
        <v>4244</v>
      </c>
      <c r="J113" s="535"/>
      <c r="K113" s="119">
        <f t="shared" si="7"/>
        <v>0</v>
      </c>
      <c r="L113" s="410"/>
      <c r="M113" s="502"/>
      <c r="N113" s="502"/>
      <c r="O113" s="502"/>
    </row>
    <row r="114" spans="1:15" ht="105" x14ac:dyDescent="0.25">
      <c r="A114" s="600"/>
      <c r="B114" s="604">
        <v>99</v>
      </c>
      <c r="C114" s="382" t="s">
        <v>3979</v>
      </c>
      <c r="D114" s="612" t="s">
        <v>4233</v>
      </c>
      <c r="E114" s="112" t="s">
        <v>29</v>
      </c>
      <c r="F114" s="762">
        <f t="shared" si="6"/>
        <v>3</v>
      </c>
      <c r="G114" s="89"/>
      <c r="H114" s="383" t="s">
        <v>4243</v>
      </c>
      <c r="I114" s="612" t="s">
        <v>4245</v>
      </c>
      <c r="J114" s="535"/>
      <c r="K114" s="119">
        <f t="shared" si="7"/>
        <v>0</v>
      </c>
      <c r="L114" s="410"/>
      <c r="M114" s="502"/>
      <c r="N114" s="502"/>
      <c r="O114" s="502"/>
    </row>
    <row r="115" spans="1:15" ht="90" x14ac:dyDescent="0.25">
      <c r="A115" s="600"/>
      <c r="B115" s="604">
        <v>100</v>
      </c>
      <c r="C115" s="611"/>
      <c r="D115" s="378" t="s">
        <v>4241</v>
      </c>
      <c r="E115" s="112" t="s">
        <v>29</v>
      </c>
      <c r="F115" s="762">
        <f t="shared" si="6"/>
        <v>3</v>
      </c>
      <c r="G115" s="89"/>
      <c r="H115" s="383" t="s">
        <v>4242</v>
      </c>
      <c r="I115" s="381" t="s">
        <v>4246</v>
      </c>
      <c r="J115" s="535"/>
      <c r="K115" s="119">
        <f t="shared" si="7"/>
        <v>0</v>
      </c>
      <c r="L115" s="410"/>
      <c r="M115" s="502"/>
      <c r="N115" s="502"/>
      <c r="O115" s="502"/>
    </row>
    <row r="116" spans="1:15" ht="23.1" customHeight="1" x14ac:dyDescent="0.25">
      <c r="A116" s="600"/>
      <c r="B116" s="462" t="s">
        <v>1821</v>
      </c>
      <c r="C116" s="463"/>
      <c r="D116" s="463"/>
      <c r="E116" s="508"/>
      <c r="F116" s="463"/>
      <c r="G116" s="508"/>
      <c r="H116" s="463"/>
      <c r="I116" s="464"/>
      <c r="J116" s="535"/>
      <c r="K116" s="119"/>
      <c r="L116" s="410"/>
      <c r="M116" s="502"/>
      <c r="N116" s="502"/>
      <c r="O116" s="502"/>
    </row>
    <row r="117" spans="1:15" ht="120" x14ac:dyDescent="0.25">
      <c r="A117" s="600"/>
      <c r="B117" s="604">
        <v>101</v>
      </c>
      <c r="C117" s="382" t="s">
        <v>3272</v>
      </c>
      <c r="D117" s="382" t="s">
        <v>3934</v>
      </c>
      <c r="E117" s="112" t="s">
        <v>31</v>
      </c>
      <c r="F117" s="762">
        <f t="shared" ref="F117:F146" si="8">IF(E117="yes",3,IF(E117="Partial",2,IF(E117="No",1,IF(E117="N/A","",IF(E117="","")))))</f>
        <v>1</v>
      </c>
      <c r="G117" s="89"/>
      <c r="H117" s="382" t="s">
        <v>4195</v>
      </c>
      <c r="I117" s="382" t="s">
        <v>1773</v>
      </c>
      <c r="J117" s="535"/>
      <c r="K117" s="119">
        <f t="shared" ref="K117:K146" si="9">IF(E117="",1,0)</f>
        <v>0</v>
      </c>
      <c r="L117" s="410"/>
      <c r="M117" s="502"/>
      <c r="N117" s="502"/>
      <c r="O117" s="502"/>
    </row>
    <row r="118" spans="1:15" ht="90" x14ac:dyDescent="0.25">
      <c r="A118" s="600"/>
      <c r="B118" s="604">
        <v>102</v>
      </c>
      <c r="C118" s="382" t="s">
        <v>3273</v>
      </c>
      <c r="D118" s="382" t="s">
        <v>3938</v>
      </c>
      <c r="E118" s="112" t="s">
        <v>29</v>
      </c>
      <c r="F118" s="762">
        <f t="shared" si="8"/>
        <v>3</v>
      </c>
      <c r="G118" s="89"/>
      <c r="H118" s="382" t="s">
        <v>2884</v>
      </c>
      <c r="I118" s="382" t="s">
        <v>1774</v>
      </c>
      <c r="J118" s="535"/>
      <c r="K118" s="119">
        <f t="shared" si="9"/>
        <v>0</v>
      </c>
      <c r="L118" s="410"/>
      <c r="M118" s="502"/>
      <c r="N118" s="502"/>
      <c r="O118" s="502"/>
    </row>
    <row r="119" spans="1:15" ht="75" x14ac:dyDescent="0.25">
      <c r="A119" s="600"/>
      <c r="B119" s="604">
        <v>103</v>
      </c>
      <c r="C119" s="382"/>
      <c r="D119" s="382" t="s">
        <v>3939</v>
      </c>
      <c r="E119" s="112" t="s">
        <v>29</v>
      </c>
      <c r="F119" s="762">
        <f t="shared" si="8"/>
        <v>3</v>
      </c>
      <c r="G119" s="89"/>
      <c r="H119" s="382" t="s">
        <v>1771</v>
      </c>
      <c r="I119" s="382" t="s">
        <v>1772</v>
      </c>
      <c r="J119" s="535"/>
      <c r="K119" s="119">
        <f t="shared" si="9"/>
        <v>0</v>
      </c>
      <c r="L119" s="410"/>
      <c r="M119" s="502"/>
      <c r="N119" s="502"/>
      <c r="O119" s="502"/>
    </row>
    <row r="120" spans="1:15" ht="111" customHeight="1" x14ac:dyDescent="0.25">
      <c r="A120" s="600"/>
      <c r="B120" s="604">
        <v>104</v>
      </c>
      <c r="C120" s="382" t="s">
        <v>3272</v>
      </c>
      <c r="D120" s="382" t="s">
        <v>1442</v>
      </c>
      <c r="E120" s="112" t="s">
        <v>29</v>
      </c>
      <c r="F120" s="762">
        <f t="shared" si="8"/>
        <v>3</v>
      </c>
      <c r="G120" s="89"/>
      <c r="H120" s="382" t="s">
        <v>1777</v>
      </c>
      <c r="I120" s="382" t="s">
        <v>3717</v>
      </c>
      <c r="J120" s="535"/>
      <c r="K120" s="119">
        <f t="shared" si="9"/>
        <v>0</v>
      </c>
      <c r="L120" s="410"/>
      <c r="M120" s="502"/>
      <c r="N120" s="502"/>
      <c r="O120" s="502"/>
    </row>
    <row r="121" spans="1:15" ht="75" x14ac:dyDescent="0.25">
      <c r="A121" s="600"/>
      <c r="B121" s="604">
        <v>105</v>
      </c>
      <c r="C121" s="382" t="s">
        <v>3274</v>
      </c>
      <c r="D121" s="382" t="s">
        <v>3304</v>
      </c>
      <c r="E121" s="112" t="s">
        <v>29</v>
      </c>
      <c r="F121" s="762">
        <f t="shared" si="8"/>
        <v>3</v>
      </c>
      <c r="G121" s="89"/>
      <c r="H121" s="382" t="s">
        <v>1775</v>
      </c>
      <c r="I121" s="382" t="s">
        <v>1776</v>
      </c>
      <c r="J121" s="535"/>
      <c r="K121" s="119">
        <f t="shared" si="9"/>
        <v>0</v>
      </c>
      <c r="L121" s="410"/>
      <c r="M121" s="502"/>
      <c r="N121" s="502"/>
      <c r="O121" s="502"/>
    </row>
    <row r="122" spans="1:15" ht="75" x14ac:dyDescent="0.25">
      <c r="A122" s="600"/>
      <c r="B122" s="604">
        <v>106</v>
      </c>
      <c r="C122" s="382"/>
      <c r="D122" s="613" t="s">
        <v>3940</v>
      </c>
      <c r="E122" s="112" t="s">
        <v>29</v>
      </c>
      <c r="F122" s="762">
        <f t="shared" si="8"/>
        <v>3</v>
      </c>
      <c r="G122" s="89"/>
      <c r="H122" s="614" t="s">
        <v>4694</v>
      </c>
      <c r="I122" s="614" t="s">
        <v>4701</v>
      </c>
      <c r="J122" s="535"/>
      <c r="K122" s="119">
        <f t="shared" si="9"/>
        <v>0</v>
      </c>
      <c r="L122" s="410"/>
      <c r="M122" s="502"/>
      <c r="N122" s="502"/>
      <c r="O122" s="502"/>
    </row>
    <row r="123" spans="1:15" ht="75" x14ac:dyDescent="0.25">
      <c r="A123" s="600"/>
      <c r="B123" s="604">
        <v>107</v>
      </c>
      <c r="C123" s="382"/>
      <c r="D123" s="613" t="s">
        <v>3718</v>
      </c>
      <c r="E123" s="112" t="s">
        <v>29</v>
      </c>
      <c r="F123" s="762">
        <f t="shared" si="8"/>
        <v>3</v>
      </c>
      <c r="G123" s="89"/>
      <c r="H123" s="614" t="s">
        <v>4695</v>
      </c>
      <c r="I123" s="614" t="s">
        <v>4701</v>
      </c>
      <c r="J123" s="535"/>
      <c r="K123" s="119">
        <f t="shared" si="9"/>
        <v>0</v>
      </c>
      <c r="L123" s="410"/>
      <c r="M123" s="502"/>
      <c r="N123" s="502"/>
      <c r="O123" s="502"/>
    </row>
    <row r="124" spans="1:15" ht="75" x14ac:dyDescent="0.25">
      <c r="A124" s="600"/>
      <c r="B124" s="604">
        <v>108</v>
      </c>
      <c r="C124" s="382"/>
      <c r="D124" s="613" t="s">
        <v>3719</v>
      </c>
      <c r="E124" s="112" t="s">
        <v>29</v>
      </c>
      <c r="F124" s="762">
        <f t="shared" si="8"/>
        <v>3</v>
      </c>
      <c r="G124" s="89"/>
      <c r="H124" s="614" t="s">
        <v>4696</v>
      </c>
      <c r="I124" s="614" t="s">
        <v>4701</v>
      </c>
      <c r="J124" s="535"/>
      <c r="K124" s="119">
        <f t="shared" si="9"/>
        <v>0</v>
      </c>
      <c r="L124" s="410"/>
      <c r="M124" s="502"/>
      <c r="N124" s="502"/>
      <c r="O124" s="502"/>
    </row>
    <row r="125" spans="1:15" ht="60" x14ac:dyDescent="0.25">
      <c r="A125" s="600"/>
      <c r="B125" s="604">
        <v>109</v>
      </c>
      <c r="C125" s="382"/>
      <c r="D125" s="615" t="s">
        <v>3720</v>
      </c>
      <c r="E125" s="112" t="s">
        <v>30</v>
      </c>
      <c r="F125" s="762">
        <f t="shared" si="8"/>
        <v>2</v>
      </c>
      <c r="G125" s="89" t="s">
        <v>5201</v>
      </c>
      <c r="H125" s="614" t="s">
        <v>4697</v>
      </c>
      <c r="I125" s="614" t="s">
        <v>4701</v>
      </c>
      <c r="J125" s="535"/>
      <c r="K125" s="119">
        <f t="shared" si="9"/>
        <v>0</v>
      </c>
      <c r="L125" s="410"/>
      <c r="M125" s="502"/>
      <c r="N125" s="502"/>
      <c r="O125" s="502"/>
    </row>
    <row r="126" spans="1:15" ht="60" x14ac:dyDescent="0.25">
      <c r="A126" s="600"/>
      <c r="B126" s="604">
        <v>110</v>
      </c>
      <c r="C126" s="382"/>
      <c r="D126" s="613" t="s">
        <v>3721</v>
      </c>
      <c r="E126" s="112" t="s">
        <v>29</v>
      </c>
      <c r="F126" s="762">
        <f t="shared" si="8"/>
        <v>3</v>
      </c>
      <c r="G126" s="89"/>
      <c r="H126" s="614" t="s">
        <v>4698</v>
      </c>
      <c r="I126" s="614" t="s">
        <v>4701</v>
      </c>
      <c r="J126" s="535"/>
      <c r="K126" s="119">
        <f t="shared" si="9"/>
        <v>0</v>
      </c>
      <c r="L126" s="410"/>
      <c r="M126" s="502"/>
      <c r="N126" s="502"/>
      <c r="O126" s="502"/>
    </row>
    <row r="127" spans="1:15" ht="60" x14ac:dyDescent="0.25">
      <c r="A127" s="600"/>
      <c r="B127" s="604">
        <v>111</v>
      </c>
      <c r="C127" s="382"/>
      <c r="D127" s="613" t="s">
        <v>3722</v>
      </c>
      <c r="E127" s="112" t="s">
        <v>29</v>
      </c>
      <c r="F127" s="762">
        <f t="shared" si="8"/>
        <v>3</v>
      </c>
      <c r="G127" s="89"/>
      <c r="H127" s="614" t="s">
        <v>4700</v>
      </c>
      <c r="I127" s="614" t="s">
        <v>4701</v>
      </c>
      <c r="J127" s="535"/>
      <c r="K127" s="119">
        <f t="shared" si="9"/>
        <v>0</v>
      </c>
      <c r="L127" s="410"/>
      <c r="M127" s="502"/>
      <c r="N127" s="502"/>
      <c r="O127" s="502"/>
    </row>
    <row r="128" spans="1:15" ht="60" x14ac:dyDescent="0.25">
      <c r="A128" s="600"/>
      <c r="B128" s="604">
        <v>112</v>
      </c>
      <c r="C128" s="382"/>
      <c r="D128" s="613" t="s">
        <v>3941</v>
      </c>
      <c r="E128" s="112" t="s">
        <v>29</v>
      </c>
      <c r="F128" s="762">
        <f t="shared" si="8"/>
        <v>3</v>
      </c>
      <c r="G128" s="89"/>
      <c r="H128" s="614" t="s">
        <v>4702</v>
      </c>
      <c r="I128" s="614" t="s">
        <v>4701</v>
      </c>
      <c r="J128" s="535"/>
      <c r="K128" s="119">
        <f t="shared" si="9"/>
        <v>0</v>
      </c>
      <c r="L128" s="410"/>
      <c r="M128" s="502"/>
      <c r="N128" s="502"/>
      <c r="O128" s="502"/>
    </row>
    <row r="129" spans="1:15" ht="240" x14ac:dyDescent="0.25">
      <c r="A129" s="600"/>
      <c r="B129" s="604">
        <v>113</v>
      </c>
      <c r="C129" s="382"/>
      <c r="D129" s="553" t="s">
        <v>3942</v>
      </c>
      <c r="E129" s="112" t="s">
        <v>29</v>
      </c>
      <c r="F129" s="762">
        <f t="shared" si="8"/>
        <v>3</v>
      </c>
      <c r="G129" s="89"/>
      <c r="H129" s="616" t="s">
        <v>4699</v>
      </c>
      <c r="I129" s="616" t="s">
        <v>1780</v>
      </c>
      <c r="J129" s="535"/>
      <c r="K129" s="119">
        <f t="shared" si="9"/>
        <v>0</v>
      </c>
      <c r="L129" s="410"/>
      <c r="M129" s="502"/>
      <c r="N129" s="502"/>
      <c r="O129" s="502"/>
    </row>
    <row r="130" spans="1:15" ht="75" x14ac:dyDescent="0.25">
      <c r="A130" s="600"/>
      <c r="B130" s="604">
        <v>114</v>
      </c>
      <c r="C130" s="617"/>
      <c r="D130" s="540" t="s">
        <v>3475</v>
      </c>
      <c r="E130" s="112" t="s">
        <v>29</v>
      </c>
      <c r="F130" s="762">
        <f t="shared" si="8"/>
        <v>3</v>
      </c>
      <c r="G130" s="89"/>
      <c r="H130" s="540" t="s">
        <v>3450</v>
      </c>
      <c r="I130" s="540" t="s">
        <v>3476</v>
      </c>
      <c r="J130" s="535"/>
      <c r="K130" s="119">
        <f t="shared" si="9"/>
        <v>0</v>
      </c>
      <c r="L130" s="410"/>
      <c r="M130" s="502"/>
      <c r="N130" s="502"/>
      <c r="O130" s="502"/>
    </row>
    <row r="131" spans="1:15" ht="120" x14ac:dyDescent="0.25">
      <c r="A131" s="600"/>
      <c r="B131" s="604">
        <v>115</v>
      </c>
      <c r="C131" s="381"/>
      <c r="D131" s="381" t="s">
        <v>3943</v>
      </c>
      <c r="E131" s="112" t="s">
        <v>29</v>
      </c>
      <c r="F131" s="762">
        <f t="shared" si="8"/>
        <v>3</v>
      </c>
      <c r="G131" s="89"/>
      <c r="H131" s="382" t="s">
        <v>4703</v>
      </c>
      <c r="I131" s="381" t="s">
        <v>3945</v>
      </c>
      <c r="J131" s="535"/>
      <c r="K131" s="119">
        <f t="shared" si="9"/>
        <v>0</v>
      </c>
      <c r="L131" s="410"/>
      <c r="M131" s="502"/>
      <c r="N131" s="502"/>
      <c r="O131" s="502"/>
    </row>
    <row r="132" spans="1:15" ht="90" x14ac:dyDescent="0.25">
      <c r="A132" s="600"/>
      <c r="B132" s="604">
        <v>116</v>
      </c>
      <c r="C132" s="617"/>
      <c r="D132" s="540" t="s">
        <v>3452</v>
      </c>
      <c r="E132" s="112" t="s">
        <v>29</v>
      </c>
      <c r="F132" s="762">
        <f t="shared" si="8"/>
        <v>3</v>
      </c>
      <c r="G132" s="89"/>
      <c r="H132" s="614" t="s">
        <v>4704</v>
      </c>
      <c r="I132" s="614" t="s">
        <v>4705</v>
      </c>
      <c r="J132" s="535"/>
      <c r="K132" s="119">
        <f t="shared" si="9"/>
        <v>0</v>
      </c>
      <c r="L132" s="410"/>
      <c r="M132" s="502"/>
      <c r="N132" s="502"/>
      <c r="O132" s="502"/>
    </row>
    <row r="133" spans="1:15" ht="60" x14ac:dyDescent="0.25">
      <c r="A133" s="600"/>
      <c r="B133" s="604">
        <v>117</v>
      </c>
      <c r="C133" s="617"/>
      <c r="D133" s="540" t="s">
        <v>3451</v>
      </c>
      <c r="E133" s="112" t="s">
        <v>29</v>
      </c>
      <c r="F133" s="762">
        <f t="shared" si="8"/>
        <v>3</v>
      </c>
      <c r="G133" s="89"/>
      <c r="H133" s="614" t="s">
        <v>3454</v>
      </c>
      <c r="I133" s="614" t="s">
        <v>3477</v>
      </c>
      <c r="J133" s="535"/>
      <c r="K133" s="119">
        <f t="shared" si="9"/>
        <v>0</v>
      </c>
      <c r="L133" s="410"/>
      <c r="M133" s="502"/>
      <c r="N133" s="502"/>
      <c r="O133" s="502"/>
    </row>
    <row r="134" spans="1:15" ht="75" x14ac:dyDescent="0.25">
      <c r="A134" s="600"/>
      <c r="B134" s="604">
        <v>118</v>
      </c>
      <c r="C134" s="617"/>
      <c r="D134" s="540" t="s">
        <v>3453</v>
      </c>
      <c r="E134" s="112" t="s">
        <v>29</v>
      </c>
      <c r="F134" s="762">
        <f t="shared" si="8"/>
        <v>3</v>
      </c>
      <c r="G134" s="89"/>
      <c r="H134" s="614" t="s">
        <v>3455</v>
      </c>
      <c r="I134" s="614" t="s">
        <v>4706</v>
      </c>
      <c r="J134" s="535"/>
      <c r="K134" s="119">
        <f t="shared" si="9"/>
        <v>0</v>
      </c>
      <c r="L134" s="410"/>
      <c r="M134" s="502"/>
      <c r="N134" s="502"/>
      <c r="O134" s="502"/>
    </row>
    <row r="135" spans="1:15" ht="195" x14ac:dyDescent="0.25">
      <c r="A135" s="600"/>
      <c r="B135" s="604">
        <v>119</v>
      </c>
      <c r="C135" s="382"/>
      <c r="D135" s="382" t="s">
        <v>3950</v>
      </c>
      <c r="E135" s="112" t="s">
        <v>29</v>
      </c>
      <c r="F135" s="762">
        <f t="shared" si="8"/>
        <v>3</v>
      </c>
      <c r="G135" s="89"/>
      <c r="H135" s="382" t="s">
        <v>3276</v>
      </c>
      <c r="I135" s="382" t="s">
        <v>1781</v>
      </c>
      <c r="J135" s="535"/>
      <c r="K135" s="119">
        <f t="shared" si="9"/>
        <v>0</v>
      </c>
      <c r="L135" s="418"/>
      <c r="M135" s="502"/>
      <c r="N135" s="502"/>
      <c r="O135" s="502"/>
    </row>
    <row r="136" spans="1:15" ht="135" x14ac:dyDescent="0.25">
      <c r="A136" s="600"/>
      <c r="B136" s="604">
        <v>120</v>
      </c>
      <c r="C136" s="382"/>
      <c r="D136" s="382" t="s">
        <v>3946</v>
      </c>
      <c r="E136" s="112" t="s">
        <v>29</v>
      </c>
      <c r="F136" s="762">
        <f t="shared" si="8"/>
        <v>3</v>
      </c>
      <c r="G136" s="89"/>
      <c r="H136" s="382" t="s">
        <v>1782</v>
      </c>
      <c r="I136" s="382" t="s">
        <v>3980</v>
      </c>
      <c r="J136" s="535"/>
      <c r="K136" s="119">
        <f t="shared" si="9"/>
        <v>0</v>
      </c>
      <c r="L136" s="410"/>
      <c r="M136" s="502"/>
      <c r="N136" s="502"/>
      <c r="O136" s="502"/>
    </row>
    <row r="137" spans="1:15" ht="30" x14ac:dyDescent="0.25">
      <c r="A137" s="600"/>
      <c r="B137" s="604">
        <v>121</v>
      </c>
      <c r="C137" s="382"/>
      <c r="D137" s="553" t="s">
        <v>3772</v>
      </c>
      <c r="E137" s="112" t="s">
        <v>29</v>
      </c>
      <c r="F137" s="762">
        <f t="shared" si="8"/>
        <v>3</v>
      </c>
      <c r="G137" s="89"/>
      <c r="H137" s="382" t="s">
        <v>4707</v>
      </c>
      <c r="I137" s="382" t="s">
        <v>1783</v>
      </c>
      <c r="J137" s="535"/>
      <c r="K137" s="119">
        <f t="shared" si="9"/>
        <v>0</v>
      </c>
      <c r="L137" s="410"/>
      <c r="M137" s="502"/>
      <c r="N137" s="502"/>
      <c r="O137" s="502"/>
    </row>
    <row r="138" spans="1:15" ht="60" x14ac:dyDescent="0.25">
      <c r="A138" s="600"/>
      <c r="B138" s="604">
        <v>122</v>
      </c>
      <c r="C138" s="617"/>
      <c r="D138" s="540" t="s">
        <v>3947</v>
      </c>
      <c r="E138" s="112" t="s">
        <v>29</v>
      </c>
      <c r="F138" s="762">
        <f t="shared" si="8"/>
        <v>3</v>
      </c>
      <c r="G138" s="89"/>
      <c r="H138" s="614" t="s">
        <v>3456</v>
      </c>
      <c r="I138" s="614" t="s">
        <v>3457</v>
      </c>
      <c r="J138" s="535"/>
      <c r="K138" s="119">
        <f t="shared" si="9"/>
        <v>0</v>
      </c>
      <c r="L138" s="410"/>
      <c r="M138" s="502"/>
      <c r="N138" s="502"/>
      <c r="O138" s="502"/>
    </row>
    <row r="139" spans="1:15" ht="75" x14ac:dyDescent="0.25">
      <c r="A139" s="600"/>
      <c r="B139" s="604">
        <v>123</v>
      </c>
      <c r="C139" s="617"/>
      <c r="D139" s="540" t="s">
        <v>3948</v>
      </c>
      <c r="E139" s="112" t="s">
        <v>29</v>
      </c>
      <c r="F139" s="762">
        <f t="shared" si="8"/>
        <v>3</v>
      </c>
      <c r="G139" s="89"/>
      <c r="H139" s="614" t="s">
        <v>3459</v>
      </c>
      <c r="I139" s="614" t="s">
        <v>3458</v>
      </c>
      <c r="J139" s="535"/>
      <c r="K139" s="119">
        <f t="shared" si="9"/>
        <v>0</v>
      </c>
      <c r="L139" s="410"/>
      <c r="M139" s="502"/>
      <c r="N139" s="502"/>
      <c r="O139" s="502"/>
    </row>
    <row r="140" spans="1:15" ht="60" x14ac:dyDescent="0.25">
      <c r="A140" s="600"/>
      <c r="B140" s="604">
        <v>124</v>
      </c>
      <c r="C140" s="617"/>
      <c r="D140" s="540" t="s">
        <v>3949</v>
      </c>
      <c r="E140" s="112" t="s">
        <v>29</v>
      </c>
      <c r="F140" s="762">
        <f t="shared" si="8"/>
        <v>3</v>
      </c>
      <c r="G140" s="89"/>
      <c r="H140" s="614" t="s">
        <v>3461</v>
      </c>
      <c r="I140" s="614" t="s">
        <v>3462</v>
      </c>
      <c r="J140" s="535"/>
      <c r="K140" s="119">
        <f t="shared" si="9"/>
        <v>0</v>
      </c>
      <c r="L140" s="410"/>
      <c r="M140" s="502"/>
      <c r="N140" s="502"/>
      <c r="O140" s="502"/>
    </row>
    <row r="141" spans="1:15" ht="60" x14ac:dyDescent="0.25">
      <c r="A141" s="600"/>
      <c r="B141" s="604">
        <v>125</v>
      </c>
      <c r="C141" s="617"/>
      <c r="D141" s="540" t="s">
        <v>3460</v>
      </c>
      <c r="E141" s="112" t="s">
        <v>29</v>
      </c>
      <c r="F141" s="762">
        <f t="shared" si="8"/>
        <v>3</v>
      </c>
      <c r="G141" s="89"/>
      <c r="H141" s="614" t="s">
        <v>4708</v>
      </c>
      <c r="I141" s="614" t="s">
        <v>4709</v>
      </c>
      <c r="J141" s="535"/>
      <c r="K141" s="119">
        <f t="shared" si="9"/>
        <v>0</v>
      </c>
      <c r="L141" s="410"/>
      <c r="M141" s="502"/>
      <c r="N141" s="502"/>
      <c r="O141" s="502"/>
    </row>
    <row r="142" spans="1:15" ht="120" x14ac:dyDescent="0.25">
      <c r="A142" s="600"/>
      <c r="B142" s="604">
        <v>126</v>
      </c>
      <c r="C142" s="382"/>
      <c r="D142" s="382" t="s">
        <v>3723</v>
      </c>
      <c r="E142" s="112" t="s">
        <v>29</v>
      </c>
      <c r="F142" s="762">
        <f t="shared" si="8"/>
        <v>3</v>
      </c>
      <c r="G142" s="89"/>
      <c r="H142" s="382" t="s">
        <v>1813</v>
      </c>
      <c r="I142" s="382" t="s">
        <v>1786</v>
      </c>
      <c r="J142" s="535"/>
      <c r="K142" s="119">
        <f t="shared" si="9"/>
        <v>0</v>
      </c>
      <c r="L142" s="410"/>
      <c r="M142" s="502"/>
      <c r="N142" s="502"/>
      <c r="O142" s="502"/>
    </row>
    <row r="143" spans="1:15" ht="129.75" customHeight="1" x14ac:dyDescent="0.25">
      <c r="A143" s="600"/>
      <c r="B143" s="604">
        <v>127</v>
      </c>
      <c r="C143" s="382"/>
      <c r="D143" s="382" t="s">
        <v>3952</v>
      </c>
      <c r="E143" s="112" t="s">
        <v>29</v>
      </c>
      <c r="F143" s="762">
        <f t="shared" si="8"/>
        <v>3</v>
      </c>
      <c r="G143" s="89"/>
      <c r="H143" s="382" t="s">
        <v>1815</v>
      </c>
      <c r="I143" s="382" t="s">
        <v>1789</v>
      </c>
      <c r="J143" s="535"/>
      <c r="K143" s="119">
        <f t="shared" si="9"/>
        <v>0</v>
      </c>
      <c r="L143" s="410"/>
      <c r="M143" s="502"/>
      <c r="N143" s="502"/>
      <c r="O143" s="502"/>
    </row>
    <row r="144" spans="1:15" ht="60" x14ac:dyDescent="0.25">
      <c r="A144" s="600"/>
      <c r="B144" s="604">
        <v>128</v>
      </c>
      <c r="C144" s="382"/>
      <c r="D144" s="382" t="s">
        <v>3953</v>
      </c>
      <c r="E144" s="112" t="s">
        <v>29</v>
      </c>
      <c r="F144" s="762">
        <f t="shared" si="8"/>
        <v>3</v>
      </c>
      <c r="G144" s="89"/>
      <c r="H144" s="382" t="s">
        <v>3981</v>
      </c>
      <c r="I144" s="382" t="s">
        <v>4655</v>
      </c>
      <c r="J144" s="535"/>
      <c r="K144" s="119">
        <f t="shared" si="9"/>
        <v>0</v>
      </c>
      <c r="L144" s="410"/>
      <c r="M144" s="502"/>
      <c r="N144" s="502"/>
      <c r="O144" s="502"/>
    </row>
    <row r="145" spans="1:15" ht="90" x14ac:dyDescent="0.25">
      <c r="A145" s="600"/>
      <c r="B145" s="604">
        <v>129</v>
      </c>
      <c r="C145" s="611"/>
      <c r="D145" s="382" t="s">
        <v>3340</v>
      </c>
      <c r="E145" s="112" t="s">
        <v>29</v>
      </c>
      <c r="F145" s="762">
        <f t="shared" ref="F145" si="10">IF(E145="yes",3,IF(E145="Partial",2,IF(E145="No",1,IF(E145="N/A","",IF(E145="","")))))</f>
        <v>3</v>
      </c>
      <c r="G145" s="89"/>
      <c r="H145" s="382" t="s">
        <v>1793</v>
      </c>
      <c r="I145" s="382" t="s">
        <v>1794</v>
      </c>
      <c r="J145" s="535"/>
      <c r="K145" s="119">
        <f t="shared" si="9"/>
        <v>0</v>
      </c>
      <c r="L145" s="410"/>
      <c r="M145" s="502"/>
      <c r="N145" s="502"/>
      <c r="O145" s="502"/>
    </row>
    <row r="146" spans="1:15" ht="60" x14ac:dyDescent="0.25">
      <c r="A146" s="600"/>
      <c r="B146" s="604">
        <v>130</v>
      </c>
      <c r="C146" s="611"/>
      <c r="D146" s="382" t="s">
        <v>5113</v>
      </c>
      <c r="E146" s="112" t="s">
        <v>29</v>
      </c>
      <c r="F146" s="762">
        <f t="shared" si="8"/>
        <v>3</v>
      </c>
      <c r="G146" s="89"/>
      <c r="H146" s="382"/>
      <c r="I146" s="382" t="s">
        <v>5114</v>
      </c>
      <c r="J146" s="535"/>
      <c r="K146" s="119">
        <f t="shared" si="9"/>
        <v>0</v>
      </c>
      <c r="L146" s="410"/>
      <c r="M146" s="502"/>
      <c r="N146" s="502"/>
      <c r="O146" s="502"/>
    </row>
    <row r="147" spans="1:15" s="69" customFormat="1" ht="24" customHeight="1" x14ac:dyDescent="0.25">
      <c r="A147" s="599"/>
      <c r="B147" s="561"/>
      <c r="C147" s="561"/>
      <c r="D147" s="561"/>
      <c r="E147" s="561"/>
      <c r="F147" s="561"/>
      <c r="G147" s="561"/>
      <c r="H147" s="561"/>
      <c r="I147" s="561"/>
      <c r="J147" s="518"/>
      <c r="K147" s="119"/>
      <c r="L147" s="405"/>
    </row>
    <row r="148" spans="1:15" s="69" customFormat="1" ht="24" customHeight="1" x14ac:dyDescent="0.25">
      <c r="A148" s="599"/>
      <c r="B148" s="561"/>
      <c r="C148" s="561"/>
      <c r="D148" s="561"/>
      <c r="E148" s="561"/>
      <c r="F148" s="561"/>
      <c r="G148" s="561"/>
      <c r="H148" s="561"/>
      <c r="I148" s="561"/>
      <c r="J148" s="518"/>
      <c r="K148" s="119"/>
      <c r="L148" s="405"/>
    </row>
    <row r="149" spans="1:15" s="69" customFormat="1" x14ac:dyDescent="0.25">
      <c r="A149" s="599"/>
      <c r="B149" s="561"/>
      <c r="C149" s="561"/>
      <c r="D149" s="561"/>
      <c r="E149" s="561"/>
      <c r="F149" s="561"/>
      <c r="G149" s="561"/>
      <c r="H149" s="561"/>
      <c r="I149" s="561"/>
      <c r="J149" s="518"/>
      <c r="K149" s="119"/>
      <c r="L149" s="405"/>
    </row>
    <row r="150" spans="1:15" s="69" customFormat="1" ht="24" customHeight="1" x14ac:dyDescent="0.25">
      <c r="A150" s="599"/>
      <c r="B150" s="561"/>
      <c r="C150" s="561"/>
      <c r="D150" s="561"/>
      <c r="E150" s="561"/>
      <c r="F150" s="561"/>
      <c r="G150" s="561"/>
      <c r="H150" s="561"/>
      <c r="I150" s="561"/>
      <c r="J150" s="518"/>
      <c r="K150" s="119"/>
      <c r="L150" s="405"/>
    </row>
    <row r="151" spans="1:15" ht="15.75" thickBot="1" x14ac:dyDescent="0.3">
      <c r="A151" s="601"/>
      <c r="B151" s="563"/>
      <c r="C151" s="563"/>
      <c r="D151" s="563"/>
      <c r="E151" s="618"/>
      <c r="F151" s="618"/>
      <c r="G151" s="618"/>
      <c r="H151" s="618"/>
      <c r="I151" s="618"/>
      <c r="J151" s="564"/>
      <c r="K151" s="119">
        <f>SUM(K13:K146)</f>
        <v>0</v>
      </c>
      <c r="L151" s="410"/>
    </row>
    <row r="152" spans="1:15" x14ac:dyDescent="0.25">
      <c r="D152" s="13"/>
      <c r="E152" s="148"/>
      <c r="F152" s="148"/>
      <c r="G152" s="148"/>
      <c r="H152" s="148"/>
      <c r="I152" s="148"/>
      <c r="K152" s="119"/>
      <c r="L152" s="410"/>
    </row>
    <row r="153" spans="1:15" x14ac:dyDescent="0.25">
      <c r="D153" s="281"/>
      <c r="E153" s="148"/>
      <c r="F153" s="148"/>
      <c r="G153" s="148"/>
      <c r="H153" s="148"/>
      <c r="I153" s="148"/>
      <c r="K153" s="119"/>
      <c r="L153" s="410"/>
    </row>
    <row r="154" spans="1:15" x14ac:dyDescent="0.25">
      <c r="D154" s="281"/>
      <c r="E154" s="148"/>
      <c r="F154" s="148"/>
      <c r="G154" s="148"/>
      <c r="H154" s="148"/>
      <c r="I154" s="148"/>
      <c r="K154" s="119"/>
      <c r="L154" s="410"/>
    </row>
    <row r="155" spans="1:15" x14ac:dyDescent="0.25">
      <c r="D155" s="281"/>
      <c r="E155" s="148"/>
      <c r="F155" s="148"/>
      <c r="G155" s="148"/>
      <c r="H155" s="148"/>
      <c r="I155" s="148"/>
      <c r="K155" s="119"/>
      <c r="L155" s="410"/>
    </row>
    <row r="156" spans="1:15" x14ac:dyDescent="0.25">
      <c r="D156" s="281"/>
      <c r="E156" s="148"/>
      <c r="F156" s="148"/>
      <c r="G156" s="148"/>
      <c r="H156" s="148"/>
      <c r="I156" s="148"/>
      <c r="K156" s="119"/>
      <c r="L156" s="410"/>
    </row>
    <row r="157" spans="1:15" x14ac:dyDescent="0.25">
      <c r="D157" s="148"/>
      <c r="E157" s="148"/>
      <c r="F157" s="148"/>
      <c r="G157" s="148"/>
      <c r="H157" s="148"/>
      <c r="I157" s="148"/>
      <c r="K157" s="119"/>
      <c r="L157" s="410"/>
    </row>
    <row r="158" spans="1:15" x14ac:dyDescent="0.25">
      <c r="D158" s="148"/>
      <c r="E158" s="148"/>
      <c r="F158" s="148"/>
      <c r="G158" s="148"/>
      <c r="H158" s="148"/>
      <c r="I158" s="148"/>
      <c r="K158" s="119"/>
      <c r="L158" s="410"/>
    </row>
    <row r="159" spans="1:15" x14ac:dyDescent="0.25">
      <c r="D159" s="148"/>
      <c r="E159" s="148"/>
      <c r="F159" s="148"/>
      <c r="G159" s="148"/>
      <c r="H159" s="148"/>
      <c r="I159" s="148"/>
      <c r="K159" s="119"/>
      <c r="L159" s="410"/>
    </row>
    <row r="160" spans="1:15" x14ac:dyDescent="0.25">
      <c r="D160" s="148"/>
      <c r="E160" s="148"/>
      <c r="F160" s="148"/>
      <c r="G160" s="148"/>
      <c r="H160" s="148"/>
      <c r="I160" s="148"/>
      <c r="K160" s="119"/>
      <c r="L160" s="410"/>
    </row>
    <row r="161" spans="11:12" x14ac:dyDescent="0.25">
      <c r="K161" s="119"/>
      <c r="L161" s="410"/>
    </row>
    <row r="162" spans="11:12" x14ac:dyDescent="0.25">
      <c r="K162" s="119"/>
      <c r="L162" s="410"/>
    </row>
    <row r="163" spans="11:12" x14ac:dyDescent="0.25">
      <c r="K163" s="119"/>
      <c r="L163" s="410"/>
    </row>
    <row r="164" spans="11:12" x14ac:dyDescent="0.25">
      <c r="K164" s="119"/>
      <c r="L164" s="410"/>
    </row>
    <row r="165" spans="11:12" x14ac:dyDescent="0.25">
      <c r="K165" s="119"/>
      <c r="L165" s="410"/>
    </row>
    <row r="166" spans="11:12" x14ac:dyDescent="0.25">
      <c r="K166" s="119"/>
      <c r="L166" s="410"/>
    </row>
    <row r="167" spans="11:12" x14ac:dyDescent="0.25">
      <c r="K167" s="119"/>
      <c r="L167" s="410"/>
    </row>
    <row r="168" spans="11:12" x14ac:dyDescent="0.25">
      <c r="K168" s="119"/>
      <c r="L168" s="410"/>
    </row>
    <row r="169" spans="11:12" x14ac:dyDescent="0.25">
      <c r="K169" s="119"/>
      <c r="L169" s="410"/>
    </row>
    <row r="170" spans="11:12" x14ac:dyDescent="0.25">
      <c r="K170" s="119"/>
      <c r="L170" s="410"/>
    </row>
    <row r="171" spans="11:12" x14ac:dyDescent="0.25">
      <c r="K171" s="119"/>
      <c r="L171" s="410"/>
    </row>
    <row r="172" spans="11:12" x14ac:dyDescent="0.25">
      <c r="K172" s="119"/>
      <c r="L172" s="410"/>
    </row>
    <row r="173" spans="11:12" x14ac:dyDescent="0.25">
      <c r="K173" s="119"/>
      <c r="L173" s="410"/>
    </row>
    <row r="174" spans="11:12" x14ac:dyDescent="0.25">
      <c r="K174" s="119"/>
      <c r="L174" s="410"/>
    </row>
    <row r="175" spans="11:12" x14ac:dyDescent="0.25">
      <c r="K175" s="119"/>
      <c r="L175" s="410"/>
    </row>
    <row r="176" spans="11:12" x14ac:dyDescent="0.25">
      <c r="K176" s="119"/>
      <c r="L176" s="410"/>
    </row>
    <row r="177" spans="11:12" x14ac:dyDescent="0.25">
      <c r="K177" s="119"/>
      <c r="L177" s="410"/>
    </row>
    <row r="178" spans="11:12" x14ac:dyDescent="0.25">
      <c r="K178" s="119"/>
      <c r="L178" s="410"/>
    </row>
    <row r="179" spans="11:12" x14ac:dyDescent="0.25">
      <c r="K179" s="119"/>
      <c r="L179" s="410"/>
    </row>
    <row r="180" spans="11:12" x14ac:dyDescent="0.25">
      <c r="K180" s="119"/>
      <c r="L180" s="410"/>
    </row>
    <row r="181" spans="11:12" x14ac:dyDescent="0.25">
      <c r="L181" s="410"/>
    </row>
    <row r="182" spans="11:12" x14ac:dyDescent="0.25">
      <c r="L182" s="410"/>
    </row>
    <row r="183" spans="11:12" x14ac:dyDescent="0.25">
      <c r="L183" s="410"/>
    </row>
    <row r="184" spans="11:12" x14ac:dyDescent="0.25">
      <c r="L184" s="410"/>
    </row>
    <row r="185" spans="11:12" x14ac:dyDescent="0.25">
      <c r="L185" s="410"/>
    </row>
    <row r="186" spans="11:12" x14ac:dyDescent="0.25">
      <c r="L186" s="410"/>
    </row>
    <row r="187" spans="11:12" x14ac:dyDescent="0.25">
      <c r="L187" s="410"/>
    </row>
    <row r="188" spans="11:12" x14ac:dyDescent="0.25">
      <c r="L188" s="410"/>
    </row>
    <row r="189" spans="11:12" x14ac:dyDescent="0.25">
      <c r="L189" s="410"/>
    </row>
    <row r="190" spans="11:12" x14ac:dyDescent="0.25">
      <c r="L190" s="410"/>
    </row>
    <row r="191" spans="11:12" x14ac:dyDescent="0.25">
      <c r="L191" s="410"/>
    </row>
    <row r="192" spans="11:12" x14ac:dyDescent="0.25">
      <c r="L192" s="410"/>
    </row>
    <row r="193" spans="2:12" x14ac:dyDescent="0.25">
      <c r="L193" s="410"/>
    </row>
    <row r="194" spans="2:12" x14ac:dyDescent="0.25">
      <c r="L194" s="410"/>
    </row>
    <row r="195" spans="2:12" x14ac:dyDescent="0.25">
      <c r="L195" s="410"/>
    </row>
    <row r="196" spans="2:12" x14ac:dyDescent="0.25">
      <c r="L196" s="410"/>
    </row>
    <row r="197" spans="2:12" x14ac:dyDescent="0.25">
      <c r="K197" s="183"/>
      <c r="L197" s="410"/>
    </row>
    <row r="198" spans="2:12" hidden="1" x14ac:dyDescent="0.25">
      <c r="K198" s="183"/>
      <c r="L198" s="410"/>
    </row>
    <row r="199" spans="2:12" s="69" customFormat="1" ht="15" hidden="1" customHeight="1" x14ac:dyDescent="0.25">
      <c r="B199" s="880" t="s">
        <v>1505</v>
      </c>
      <c r="C199" s="880"/>
      <c r="D199" s="73">
        <f>SUM(F13:F181)</f>
        <v>370</v>
      </c>
      <c r="E199" s="114"/>
      <c r="F199" s="114"/>
      <c r="G199" s="114"/>
      <c r="H199" s="114"/>
      <c r="I199" s="114"/>
      <c r="K199" s="183"/>
      <c r="L199" s="405"/>
    </row>
    <row r="200" spans="2:12" s="69" customFormat="1" ht="15" hidden="1" customHeight="1" x14ac:dyDescent="0.25">
      <c r="B200" s="116"/>
      <c r="C200" s="227"/>
      <c r="D200" s="114"/>
      <c r="E200" s="114"/>
      <c r="F200" s="114"/>
      <c r="G200" s="114"/>
      <c r="H200" s="114"/>
      <c r="I200" s="114"/>
      <c r="K200" s="183"/>
      <c r="L200" s="405"/>
    </row>
    <row r="201" spans="2:12" s="69" customFormat="1" ht="15" hidden="1" customHeight="1" x14ac:dyDescent="0.25">
      <c r="B201" s="880" t="s">
        <v>1504</v>
      </c>
      <c r="C201" s="880"/>
      <c r="D201" s="73">
        <f>IF(ISERROR(E211/D211),"",E211/D211)</f>
        <v>2.8461538461538463</v>
      </c>
      <c r="E201" s="114"/>
      <c r="G201" s="114"/>
      <c r="H201" s="114"/>
      <c r="I201" s="114"/>
      <c r="K201" s="183"/>
      <c r="L201" s="405"/>
    </row>
    <row r="202" spans="2:12" s="69" customFormat="1" ht="15" hidden="1" customHeight="1" x14ac:dyDescent="0.25">
      <c r="B202" s="227"/>
      <c r="C202" s="227"/>
      <c r="D202" s="114"/>
      <c r="E202" s="114"/>
      <c r="F202" s="114"/>
      <c r="G202" s="114"/>
      <c r="H202" s="114"/>
      <c r="I202" s="114"/>
      <c r="K202" s="183"/>
      <c r="L202" s="405"/>
    </row>
    <row r="203" spans="2:12" s="69" customFormat="1" ht="32.25" hidden="1" customHeight="1" x14ac:dyDescent="0.25">
      <c r="B203" s="882" t="s">
        <v>1502</v>
      </c>
      <c r="C203" s="882"/>
      <c r="D203" s="73">
        <f>COUNTA(D13:D146)</f>
        <v>130</v>
      </c>
      <c r="E203" s="114"/>
      <c r="F203" s="114"/>
      <c r="G203" s="114"/>
      <c r="H203" s="114"/>
      <c r="I203" s="114"/>
      <c r="K203" s="183"/>
      <c r="L203" s="405"/>
    </row>
    <row r="204" spans="2:12" s="69" customFormat="1" ht="39" hidden="1" customHeight="1" x14ac:dyDescent="0.25">
      <c r="B204" s="883" t="s">
        <v>1507</v>
      </c>
      <c r="C204" s="883"/>
      <c r="D204" s="195">
        <f>K151</f>
        <v>0</v>
      </c>
      <c r="K204" s="183"/>
      <c r="L204" s="405"/>
    </row>
    <row r="205" spans="2:12" s="69" customFormat="1" hidden="1" x14ac:dyDescent="0.25">
      <c r="K205" s="183"/>
      <c r="L205" s="405"/>
    </row>
    <row r="206" spans="2:12" s="69" customFormat="1" ht="15" hidden="1" customHeight="1" x14ac:dyDescent="0.25">
      <c r="B206" s="880" t="s">
        <v>1506</v>
      </c>
      <c r="C206" s="880"/>
      <c r="D206" s="880"/>
      <c r="E206" s="117" t="s">
        <v>1503</v>
      </c>
      <c r="F206" s="114"/>
      <c r="G206" s="114"/>
      <c r="H206" s="114"/>
      <c r="I206" s="114"/>
      <c r="K206" s="183"/>
      <c r="L206" s="405"/>
    </row>
    <row r="207" spans="2:12" s="69" customFormat="1" ht="15" hidden="1" customHeight="1" x14ac:dyDescent="0.25">
      <c r="B207" s="880" t="s">
        <v>29</v>
      </c>
      <c r="C207" s="880"/>
      <c r="D207" s="196">
        <f>COUNTIF(E13:E181,"Yes")</f>
        <v>117</v>
      </c>
      <c r="E207" s="196">
        <f>D207*3</f>
        <v>351</v>
      </c>
      <c r="F207" s="114"/>
      <c r="G207" s="114"/>
      <c r="H207" s="114"/>
      <c r="I207" s="114"/>
      <c r="K207" s="183"/>
      <c r="L207" s="405"/>
    </row>
    <row r="208" spans="2:12" s="69" customFormat="1" ht="15" hidden="1" customHeight="1" x14ac:dyDescent="0.25">
      <c r="B208" s="880" t="s">
        <v>30</v>
      </c>
      <c r="C208" s="880"/>
      <c r="D208" s="197">
        <f>COUNTIF(E13:E181,"Partial")</f>
        <v>6</v>
      </c>
      <c r="E208" s="197">
        <f>D208*2</f>
        <v>12</v>
      </c>
      <c r="F208" s="114"/>
      <c r="G208" s="114"/>
      <c r="H208" s="114"/>
      <c r="I208" s="114"/>
      <c r="K208" s="183"/>
      <c r="L208" s="405"/>
    </row>
    <row r="209" spans="2:12" s="69" customFormat="1" ht="15" hidden="1" customHeight="1" x14ac:dyDescent="0.25">
      <c r="B209" s="880" t="s">
        <v>31</v>
      </c>
      <c r="C209" s="880"/>
      <c r="D209" s="197">
        <f>COUNTIF(E13:E181,"No")</f>
        <v>7</v>
      </c>
      <c r="E209" s="197">
        <f>D209*1</f>
        <v>7</v>
      </c>
      <c r="F209" s="114"/>
      <c r="G209" s="114"/>
      <c r="H209" s="114"/>
      <c r="I209" s="114"/>
      <c r="K209" s="183"/>
      <c r="L209" s="405"/>
    </row>
    <row r="210" spans="2:12" s="69" customFormat="1" hidden="1" x14ac:dyDescent="0.25">
      <c r="B210" s="118"/>
      <c r="D210" s="198"/>
      <c r="E210" s="199"/>
      <c r="K210" s="183"/>
      <c r="L210" s="405"/>
    </row>
    <row r="211" spans="2:12" s="69" customFormat="1" ht="15.75" hidden="1" thickBot="1" x14ac:dyDescent="0.3">
      <c r="D211" s="350">
        <f>SUM(D207:D210)</f>
        <v>130</v>
      </c>
      <c r="E211" s="121">
        <f>SUM(E207:E210)</f>
        <v>370</v>
      </c>
      <c r="K211" s="183"/>
      <c r="L211" s="405"/>
    </row>
    <row r="212" spans="2:12" ht="15.75" hidden="1" thickTop="1" x14ac:dyDescent="0.25">
      <c r="B212" s="118" t="s">
        <v>4</v>
      </c>
      <c r="D212" s="114">
        <f>COUNTIF(E13:E181,"N/A")</f>
        <v>0</v>
      </c>
      <c r="L212" s="410"/>
    </row>
    <row r="213" spans="2:12" ht="15.75" hidden="1" thickBot="1" x14ac:dyDescent="0.3">
      <c r="D213" s="352">
        <f>SUM(D211:D212)</f>
        <v>130</v>
      </c>
      <c r="L213" s="410"/>
    </row>
    <row r="214" spans="2:12" s="1" customFormat="1" ht="71.25" hidden="1" customHeight="1" thickTop="1" x14ac:dyDescent="0.25">
      <c r="B214" s="873" t="s">
        <v>1958</v>
      </c>
      <c r="C214" s="873"/>
      <c r="D214" s="256">
        <f>SUMPRODUCT(($F13:$F175=2)*(ISBLANK($G13:$G175)))</f>
        <v>1</v>
      </c>
      <c r="K214" s="119"/>
      <c r="L214" s="406"/>
    </row>
    <row r="215" spans="2:12" x14ac:dyDescent="0.25">
      <c r="L215" s="410"/>
    </row>
    <row r="216" spans="2:12" x14ac:dyDescent="0.25">
      <c r="L216" s="410"/>
    </row>
    <row r="217" spans="2:12" x14ac:dyDescent="0.25">
      <c r="L217" s="410"/>
    </row>
    <row r="218" spans="2:12" x14ac:dyDescent="0.25">
      <c r="L218" s="410"/>
    </row>
    <row r="219" spans="2:12" x14ac:dyDescent="0.25">
      <c r="L219" s="410"/>
    </row>
    <row r="220" spans="2:12" x14ac:dyDescent="0.25">
      <c r="L220" s="410"/>
    </row>
    <row r="221" spans="2:12" x14ac:dyDescent="0.25">
      <c r="L221" s="410"/>
    </row>
    <row r="222" spans="2:12" x14ac:dyDescent="0.25">
      <c r="L222" s="410"/>
    </row>
    <row r="223" spans="2:12" x14ac:dyDescent="0.25">
      <c r="L223" s="410"/>
    </row>
    <row r="224" spans="2:12" x14ac:dyDescent="0.25">
      <c r="L224" s="410"/>
    </row>
    <row r="225" spans="12:12" x14ac:dyDescent="0.25">
      <c r="L225" s="410"/>
    </row>
    <row r="226" spans="12:12" x14ac:dyDescent="0.25">
      <c r="L226" s="410"/>
    </row>
    <row r="227" spans="12:12" x14ac:dyDescent="0.25">
      <c r="L227" s="410"/>
    </row>
    <row r="228" spans="12:12" x14ac:dyDescent="0.25">
      <c r="L228" s="410"/>
    </row>
    <row r="229" spans="12:12" x14ac:dyDescent="0.25">
      <c r="L229" s="410"/>
    </row>
    <row r="230" spans="12:12" x14ac:dyDescent="0.25">
      <c r="L230" s="410"/>
    </row>
    <row r="231" spans="12:12" x14ac:dyDescent="0.25">
      <c r="L231" s="410"/>
    </row>
    <row r="232" spans="12:12" x14ac:dyDescent="0.25">
      <c r="L232" s="410"/>
    </row>
    <row r="233" spans="12:12" x14ac:dyDescent="0.25">
      <c r="L233" s="410"/>
    </row>
    <row r="234" spans="12:12" x14ac:dyDescent="0.25">
      <c r="L234" s="410"/>
    </row>
    <row r="235" spans="12:12" x14ac:dyDescent="0.25">
      <c r="L235" s="410"/>
    </row>
    <row r="236" spans="12:12" x14ac:dyDescent="0.25">
      <c r="L236" s="410"/>
    </row>
    <row r="237" spans="12:12" x14ac:dyDescent="0.25">
      <c r="L237" s="410"/>
    </row>
    <row r="238" spans="12:12" x14ac:dyDescent="0.25">
      <c r="L238" s="410"/>
    </row>
    <row r="239" spans="12:12" x14ac:dyDescent="0.25">
      <c r="L239" s="410"/>
    </row>
  </sheetData>
  <sheetProtection password="CCDD" sheet="1" objects="1" scenarios="1" selectLockedCells="1"/>
  <mergeCells count="19">
    <mergeCell ref="M10:O10"/>
    <mergeCell ref="B214:C214"/>
    <mergeCell ref="B208:C208"/>
    <mergeCell ref="B209:C209"/>
    <mergeCell ref="B199:C199"/>
    <mergeCell ref="B201:C201"/>
    <mergeCell ref="B203:C203"/>
    <mergeCell ref="B204:C204"/>
    <mergeCell ref="B206:D206"/>
    <mergeCell ref="B207:C207"/>
    <mergeCell ref="B8:C9"/>
    <mergeCell ref="D8:D9"/>
    <mergeCell ref="F8:G9"/>
    <mergeCell ref="H8:H9"/>
    <mergeCell ref="B2:I2"/>
    <mergeCell ref="B3:I3"/>
    <mergeCell ref="D5:D6"/>
    <mergeCell ref="G5:G6"/>
    <mergeCell ref="I5:I6"/>
  </mergeCells>
  <conditionalFormatting sqref="E16">
    <cfRule type="cellIs" dxfId="303" priority="1694" stopIfTrue="1" operator="equal">
      <formula>"Yes"</formula>
    </cfRule>
    <cfRule type="cellIs" dxfId="302" priority="1695" stopIfTrue="1" operator="equal">
      <formula>"PARTIAL"</formula>
    </cfRule>
    <cfRule type="cellIs" dxfId="301" priority="1696" stopIfTrue="1" operator="equal">
      <formula>"NO"</formula>
    </cfRule>
  </conditionalFormatting>
  <conditionalFormatting sqref="E16">
    <cfRule type="containsText" dxfId="300" priority="1693" operator="containsText" text="No">
      <formula>NOT(ISERROR(SEARCH("No",E16)))</formula>
    </cfRule>
  </conditionalFormatting>
  <conditionalFormatting sqref="E16">
    <cfRule type="cellIs" dxfId="299" priority="1690" stopIfTrue="1" operator="equal">
      <formula>"Yes"</formula>
    </cfRule>
    <cfRule type="expression" dxfId="298" priority="1691" stopIfTrue="1">
      <formula>NOT(ISERROR(SEARCH("n/a",E16)))</formula>
    </cfRule>
    <cfRule type="expression" dxfId="297" priority="1692" stopIfTrue="1">
      <formula>NOT(ISERROR(SEARCH("partial",E16)))</formula>
    </cfRule>
  </conditionalFormatting>
  <conditionalFormatting sqref="E16">
    <cfRule type="containsText" dxfId="296" priority="1686" operator="containsText" text="No">
      <formula>NOT(ISERROR(SEARCH("No",E16)))</formula>
    </cfRule>
    <cfRule type="cellIs" dxfId="295" priority="1687" stopIfTrue="1" operator="equal">
      <formula>"Yes"</formula>
    </cfRule>
    <cfRule type="expression" dxfId="294" priority="1688" stopIfTrue="1">
      <formula>NOT(ISERROR(SEARCH("n/a",E16)))</formula>
    </cfRule>
    <cfRule type="expression" dxfId="293" priority="1689" stopIfTrue="1">
      <formula>NOT(ISERROR(SEARCH("partial",E16)))</formula>
    </cfRule>
  </conditionalFormatting>
  <conditionalFormatting sqref="E16">
    <cfRule type="containsText" dxfId="292" priority="1684" operator="containsText" text="No">
      <formula>NOT(ISERROR(SEARCH("No",E16)))</formula>
    </cfRule>
    <cfRule type="containsText" dxfId="291" priority="1685" operator="containsText" text="No">
      <formula>NOT(ISERROR(SEARCH("No",E16)))</formula>
    </cfRule>
  </conditionalFormatting>
  <conditionalFormatting sqref="E16">
    <cfRule type="containsText" dxfId="290" priority="1680" operator="containsText" text="No">
      <formula>NOT(ISERROR(SEARCH("No",E16)))</formula>
    </cfRule>
    <cfRule type="cellIs" dxfId="289" priority="1681" stopIfTrue="1" operator="equal">
      <formula>"Yes"</formula>
    </cfRule>
    <cfRule type="expression" dxfId="288" priority="1682" stopIfTrue="1">
      <formula>NOT(ISERROR(SEARCH("n/a",E16)))</formula>
    </cfRule>
    <cfRule type="expression" dxfId="287" priority="1683" stopIfTrue="1">
      <formula>NOT(ISERROR(SEARCH("partial",E16)))</formula>
    </cfRule>
  </conditionalFormatting>
  <conditionalFormatting sqref="E16">
    <cfRule type="containsText" dxfId="286" priority="1676" operator="containsText" text="N/A">
      <formula>NOT(ISERROR(SEARCH("N/A",E16)))</formula>
    </cfRule>
    <cfRule type="containsText" dxfId="285" priority="1677" operator="containsText" text="No">
      <formula>NOT(ISERROR(SEARCH("No",E16)))</formula>
    </cfRule>
    <cfRule type="containsText" dxfId="284" priority="1678" operator="containsText" text="Partial">
      <formula>NOT(ISERROR(SEARCH("Partial",E16)))</formula>
    </cfRule>
    <cfRule type="containsText" dxfId="283" priority="1679" operator="containsText" text="Yes">
      <formula>NOT(ISERROR(SEARCH("Yes",E16)))</formula>
    </cfRule>
  </conditionalFormatting>
  <conditionalFormatting sqref="E16">
    <cfRule type="containsText" dxfId="282" priority="1673" operator="containsText" text="N/A">
      <formula>NOT(ISERROR(SEARCH("N/A",E16)))</formula>
    </cfRule>
    <cfRule type="containsBlanks" dxfId="281" priority="1674">
      <formula>LEN(TRIM(E16))=0</formula>
    </cfRule>
    <cfRule type="containsText" dxfId="280" priority="1675" operator="containsText" text="&quot; &quot;">
      <formula>NOT(ISERROR(SEARCH(""" """,E16)))</formula>
    </cfRule>
  </conditionalFormatting>
  <conditionalFormatting sqref="F16:G16">
    <cfRule type="cellIs" dxfId="279" priority="1670" stopIfTrue="1" operator="equal">
      <formula>3</formula>
    </cfRule>
    <cfRule type="cellIs" dxfId="278" priority="1671" stopIfTrue="1" operator="equal">
      <formula>2</formula>
    </cfRule>
    <cfRule type="cellIs" dxfId="277" priority="1672" stopIfTrue="1" operator="equal">
      <formula>1</formula>
    </cfRule>
  </conditionalFormatting>
  <conditionalFormatting sqref="F16:G16">
    <cfRule type="cellIs" dxfId="276" priority="1669" operator="equal">
      <formula>1</formula>
    </cfRule>
  </conditionalFormatting>
  <conditionalFormatting sqref="F16">
    <cfRule type="cellIs" dxfId="275" priority="1665" operator="equal">
      <formula>1</formula>
    </cfRule>
    <cfRule type="cellIs" dxfId="274" priority="1666" stopIfTrue="1" operator="equal">
      <formula>3</formula>
    </cfRule>
    <cfRule type="cellIs" dxfId="273" priority="1667" stopIfTrue="1" operator="equal">
      <formula>2</formula>
    </cfRule>
    <cfRule type="cellIs" dxfId="272" priority="1668" stopIfTrue="1" operator="equal">
      <formula>1</formula>
    </cfRule>
  </conditionalFormatting>
  <conditionalFormatting sqref="F16">
    <cfRule type="cellIs" dxfId="271" priority="1652" operator="equal">
      <formula>1</formula>
    </cfRule>
    <cfRule type="cellIs" dxfId="270" priority="1653" operator="equal">
      <formula>1</formula>
    </cfRule>
    <cfRule type="containsText" dxfId="269" priority="1654" operator="containsText" text="N/A">
      <formula>NOT(ISERROR(SEARCH("N/A",F16)))</formula>
    </cfRule>
    <cfRule type="cellIs" dxfId="268" priority="1655" operator="equal">
      <formula>1</formula>
    </cfRule>
    <cfRule type="cellIs" dxfId="267" priority="1656" operator="equal">
      <formula>1</formula>
    </cfRule>
    <cfRule type="cellIs" dxfId="266" priority="1657" operator="equal">
      <formula>2</formula>
    </cfRule>
    <cfRule type="cellIs" dxfId="265" priority="1658" operator="equal">
      <formula>2</formula>
    </cfRule>
    <cfRule type="cellIs" dxfId="264" priority="1659" operator="equal">
      <formula>2</formula>
    </cfRule>
    <cfRule type="cellIs" dxfId="263" priority="1660" operator="equal">
      <formula>3</formula>
    </cfRule>
    <cfRule type="containsBlanks" dxfId="262" priority="1661">
      <formula>LEN(TRIM(F16))=0</formula>
    </cfRule>
    <cfRule type="cellIs" dxfId="261" priority="1662" stopIfTrue="1" operator="equal">
      <formula>3</formula>
    </cfRule>
    <cfRule type="cellIs" dxfId="260" priority="1663" stopIfTrue="1" operator="equal">
      <formula>2</formula>
    </cfRule>
    <cfRule type="cellIs" dxfId="259" priority="1664" stopIfTrue="1" operator="equal">
      <formula>1</formula>
    </cfRule>
  </conditionalFormatting>
  <conditionalFormatting sqref="F16">
    <cfRule type="containsText" dxfId="258" priority="1165" operator="containsText" text="N/A">
      <formula>NOT(ISERROR(SEARCH("N/A",F16)))</formula>
    </cfRule>
    <cfRule type="cellIs" dxfId="257" priority="1166" operator="equal">
      <formula>1</formula>
    </cfRule>
    <cfRule type="cellIs" dxfId="256" priority="1167" operator="equal">
      <formula>1</formula>
    </cfRule>
    <cfRule type="cellIs" dxfId="255" priority="1168" operator="equal">
      <formula>2</formula>
    </cfRule>
    <cfRule type="cellIs" dxfId="254" priority="1169" operator="equal">
      <formula>2</formula>
    </cfRule>
    <cfRule type="cellIs" dxfId="253" priority="1170" operator="equal">
      <formula>2</formula>
    </cfRule>
    <cfRule type="cellIs" dxfId="252" priority="1171" operator="equal">
      <formula>3</formula>
    </cfRule>
    <cfRule type="containsBlanks" dxfId="251" priority="1172">
      <formula>LEN(TRIM(F16))=0</formula>
    </cfRule>
    <cfRule type="cellIs" dxfId="250" priority="1173" stopIfTrue="1" operator="equal">
      <formula>3</formula>
    </cfRule>
    <cfRule type="cellIs" dxfId="249" priority="1174" stopIfTrue="1" operator="equal">
      <formula>2</formula>
    </cfRule>
    <cfRule type="cellIs" dxfId="248" priority="1175" stopIfTrue="1" operator="equal">
      <formula>1</formula>
    </cfRule>
  </conditionalFormatting>
  <conditionalFormatting sqref="G16:G25">
    <cfRule type="expression" dxfId="247" priority="1160">
      <formula>(ISBLANK($G16))*($F16=2)</formula>
    </cfRule>
  </conditionalFormatting>
  <conditionalFormatting sqref="E13">
    <cfRule type="cellIs" dxfId="246" priority="254" stopIfTrue="1" operator="equal">
      <formula>"Yes"</formula>
    </cfRule>
    <cfRule type="expression" dxfId="245" priority="255" stopIfTrue="1">
      <formula>NOT(ISERROR(SEARCH("n/a",E13)))</formula>
    </cfRule>
    <cfRule type="expression" dxfId="244" priority="256" stopIfTrue="1">
      <formula>NOT(ISERROR(SEARCH("partial",E13)))</formula>
    </cfRule>
  </conditionalFormatting>
  <conditionalFormatting sqref="F13">
    <cfRule type="cellIs" dxfId="243" priority="251" stopIfTrue="1" operator="equal">
      <formula>3</formula>
    </cfRule>
    <cfRule type="cellIs" dxfId="242" priority="252" stopIfTrue="1" operator="equal">
      <formula>2</formula>
    </cfRule>
    <cfRule type="cellIs" dxfId="241" priority="253" stopIfTrue="1" operator="equal">
      <formula>1</formula>
    </cfRule>
  </conditionalFormatting>
  <conditionalFormatting sqref="E13">
    <cfRule type="cellIs" dxfId="240" priority="248" stopIfTrue="1" operator="equal">
      <formula>"Yes"</formula>
    </cfRule>
    <cfRule type="cellIs" dxfId="239" priority="249" stopIfTrue="1" operator="equal">
      <formula>"PARTIAL"</formula>
    </cfRule>
    <cfRule type="cellIs" dxfId="238" priority="250" stopIfTrue="1" operator="equal">
      <formula>"NO"</formula>
    </cfRule>
  </conditionalFormatting>
  <conditionalFormatting sqref="E13">
    <cfRule type="containsText" dxfId="237" priority="244" operator="containsText" text="N/A">
      <formula>NOT(ISERROR(SEARCH("N/A",E13)))</formula>
    </cfRule>
    <cfRule type="containsText" dxfId="236" priority="245" operator="containsText" text="No">
      <formula>NOT(ISERROR(SEARCH("No",E13)))</formula>
    </cfRule>
    <cfRule type="containsText" dxfId="235" priority="246" operator="containsText" text="Partial">
      <formula>NOT(ISERROR(SEARCH("Partial",E13)))</formula>
    </cfRule>
    <cfRule type="containsText" dxfId="234" priority="247" operator="containsText" text="Yes">
      <formula>NOT(ISERROR(SEARCH("Yes",E13)))</formula>
    </cfRule>
  </conditionalFormatting>
  <conditionalFormatting sqref="F13">
    <cfRule type="cellIs" dxfId="233" priority="227" operator="equal">
      <formula>1</formula>
    </cfRule>
    <cfRule type="cellIs" dxfId="232" priority="228" operator="equal">
      <formula>1</formula>
    </cfRule>
    <cfRule type="containsText" dxfId="231" priority="233" operator="containsText" text="N/A">
      <formula>NOT(ISERROR(SEARCH("N/A",F13)))</formula>
    </cfRule>
    <cfRule type="cellIs" dxfId="230" priority="234" operator="equal">
      <formula>1</formula>
    </cfRule>
    <cfRule type="cellIs" dxfId="229" priority="235" operator="equal">
      <formula>1</formula>
    </cfRule>
    <cfRule type="cellIs" dxfId="228" priority="236" operator="equal">
      <formula>2</formula>
    </cfRule>
    <cfRule type="cellIs" dxfId="227" priority="237" operator="equal">
      <formula>2</formula>
    </cfRule>
    <cfRule type="cellIs" dxfId="226" priority="238" operator="equal">
      <formula>2</formula>
    </cfRule>
    <cfRule type="cellIs" dxfId="225" priority="239" operator="equal">
      <formula>3</formula>
    </cfRule>
    <cfRule type="containsBlanks" dxfId="224" priority="240">
      <formula>LEN(TRIM(F13))=0</formula>
    </cfRule>
    <cfRule type="cellIs" dxfId="223" priority="241" stopIfTrue="1" operator="equal">
      <formula>3</formula>
    </cfRule>
    <cfRule type="cellIs" dxfId="222" priority="242" stopIfTrue="1" operator="equal">
      <formula>2</formula>
    </cfRule>
    <cfRule type="cellIs" dxfId="221" priority="243" stopIfTrue="1" operator="equal">
      <formula>1</formula>
    </cfRule>
  </conditionalFormatting>
  <conditionalFormatting sqref="F13">
    <cfRule type="cellIs" dxfId="220" priority="232" operator="equal">
      <formula>1</formula>
    </cfRule>
  </conditionalFormatting>
  <conditionalFormatting sqref="E13">
    <cfRule type="containsText" dxfId="219" priority="229" operator="containsText" text="N/A">
      <formula>NOT(ISERROR(SEARCH("N/A",E13)))</formula>
    </cfRule>
    <cfRule type="containsBlanks" dxfId="218" priority="230">
      <formula>LEN(TRIM(E13))=0</formula>
    </cfRule>
    <cfRule type="containsText" dxfId="217" priority="231" operator="containsText" text="&quot; &quot;">
      <formula>NOT(ISERROR(SEARCH(""" """,E13)))</formula>
    </cfRule>
  </conditionalFormatting>
  <conditionalFormatting sqref="E13:F13 E17:F25">
    <cfRule type="expression" priority="226">
      <formula>(ISBLANK($G13))*($F13=2)</formula>
    </cfRule>
  </conditionalFormatting>
  <conditionalFormatting sqref="G13">
    <cfRule type="expression" dxfId="216" priority="225">
      <formula>(ISBLANK($G13))*($F13=2)</formula>
    </cfRule>
  </conditionalFormatting>
  <conditionalFormatting sqref="E14:E15">
    <cfRule type="cellIs" dxfId="215" priority="222" stopIfTrue="1" operator="equal">
      <formula>"Yes"</formula>
    </cfRule>
    <cfRule type="expression" dxfId="214" priority="223" stopIfTrue="1">
      <formula>NOT(ISERROR(SEARCH("n/a",E14)))</formula>
    </cfRule>
    <cfRule type="expression" dxfId="213" priority="224" stopIfTrue="1">
      <formula>NOT(ISERROR(SEARCH("partial",E14)))</formula>
    </cfRule>
  </conditionalFormatting>
  <conditionalFormatting sqref="F14:F15">
    <cfRule type="cellIs" dxfId="212" priority="219" stopIfTrue="1" operator="equal">
      <formula>3</formula>
    </cfRule>
    <cfRule type="cellIs" dxfId="211" priority="220" stopIfTrue="1" operator="equal">
      <formula>2</formula>
    </cfRule>
    <cfRule type="cellIs" dxfId="210" priority="221" stopIfTrue="1" operator="equal">
      <formula>1</formula>
    </cfRule>
  </conditionalFormatting>
  <conditionalFormatting sqref="E14:E15">
    <cfRule type="cellIs" dxfId="209" priority="216" stopIfTrue="1" operator="equal">
      <formula>"Yes"</formula>
    </cfRule>
    <cfRule type="cellIs" dxfId="208" priority="217" stopIfTrue="1" operator="equal">
      <formula>"PARTIAL"</formula>
    </cfRule>
    <cfRule type="cellIs" dxfId="207" priority="218" stopIfTrue="1" operator="equal">
      <formula>"NO"</formula>
    </cfRule>
  </conditionalFormatting>
  <conditionalFormatting sqref="E14:E15">
    <cfRule type="containsText" dxfId="206" priority="212" operator="containsText" text="N/A">
      <formula>NOT(ISERROR(SEARCH("N/A",E14)))</formula>
    </cfRule>
    <cfRule type="containsText" dxfId="205" priority="213" operator="containsText" text="No">
      <formula>NOT(ISERROR(SEARCH("No",E14)))</formula>
    </cfRule>
    <cfRule type="containsText" dxfId="204" priority="214" operator="containsText" text="Partial">
      <formula>NOT(ISERROR(SEARCH("Partial",E14)))</formula>
    </cfRule>
    <cfRule type="containsText" dxfId="203" priority="215" operator="containsText" text="Yes">
      <formula>NOT(ISERROR(SEARCH("Yes",E14)))</formula>
    </cfRule>
  </conditionalFormatting>
  <conditionalFormatting sqref="F14:F15">
    <cfRule type="cellIs" dxfId="202" priority="195" operator="equal">
      <formula>1</formula>
    </cfRule>
    <cfRule type="cellIs" dxfId="201" priority="196" operator="equal">
      <formula>1</formula>
    </cfRule>
    <cfRule type="containsText" dxfId="200" priority="201" operator="containsText" text="N/A">
      <formula>NOT(ISERROR(SEARCH("N/A",F14)))</formula>
    </cfRule>
    <cfRule type="cellIs" dxfId="199" priority="202" operator="equal">
      <formula>1</formula>
    </cfRule>
    <cfRule type="cellIs" dxfId="198" priority="203" operator="equal">
      <formula>1</formula>
    </cfRule>
    <cfRule type="cellIs" dxfId="197" priority="204" operator="equal">
      <formula>2</formula>
    </cfRule>
    <cfRule type="cellIs" dxfId="196" priority="205" operator="equal">
      <formula>2</formula>
    </cfRule>
    <cfRule type="cellIs" dxfId="195" priority="206" operator="equal">
      <formula>2</formula>
    </cfRule>
    <cfRule type="cellIs" dxfId="194" priority="207" operator="equal">
      <formula>3</formula>
    </cfRule>
    <cfRule type="containsBlanks" dxfId="193" priority="208">
      <formula>LEN(TRIM(F14))=0</formula>
    </cfRule>
    <cfRule type="cellIs" dxfId="192" priority="209" stopIfTrue="1" operator="equal">
      <formula>3</formula>
    </cfRule>
    <cfRule type="cellIs" dxfId="191" priority="210" stopIfTrue="1" operator="equal">
      <formula>2</formula>
    </cfRule>
    <cfRule type="cellIs" dxfId="190" priority="211" stopIfTrue="1" operator="equal">
      <formula>1</formula>
    </cfRule>
  </conditionalFormatting>
  <conditionalFormatting sqref="F14:F15">
    <cfRule type="cellIs" dxfId="189" priority="200" operator="equal">
      <formula>1</formula>
    </cfRule>
  </conditionalFormatting>
  <conditionalFormatting sqref="E14:E15">
    <cfRule type="containsText" dxfId="188" priority="197" operator="containsText" text="N/A">
      <formula>NOT(ISERROR(SEARCH("N/A",E14)))</formula>
    </cfRule>
    <cfRule type="containsBlanks" dxfId="187" priority="198">
      <formula>LEN(TRIM(E14))=0</formula>
    </cfRule>
    <cfRule type="containsText" dxfId="186" priority="199" operator="containsText" text="&quot; &quot;">
      <formula>NOT(ISERROR(SEARCH(""" """,E14)))</formula>
    </cfRule>
  </conditionalFormatting>
  <conditionalFormatting sqref="E14:F15">
    <cfRule type="expression" priority="194">
      <formula>(ISBLANK($G14))*($F14=2)</formula>
    </cfRule>
  </conditionalFormatting>
  <conditionalFormatting sqref="G14:G15">
    <cfRule type="expression" dxfId="185" priority="193">
      <formula>(ISBLANK($G14))*($F14=2)</formula>
    </cfRule>
  </conditionalFormatting>
  <conditionalFormatting sqref="E17:E25">
    <cfRule type="cellIs" dxfId="184" priority="190" stopIfTrue="1" operator="equal">
      <formula>"Yes"</formula>
    </cfRule>
    <cfRule type="expression" dxfId="183" priority="191" stopIfTrue="1">
      <formula>NOT(ISERROR(SEARCH("n/a",E17)))</formula>
    </cfRule>
    <cfRule type="expression" dxfId="182" priority="192" stopIfTrue="1">
      <formula>NOT(ISERROR(SEARCH("partial",E17)))</formula>
    </cfRule>
  </conditionalFormatting>
  <conditionalFormatting sqref="F17:F25">
    <cfRule type="cellIs" dxfId="181" priority="187" stopIfTrue="1" operator="equal">
      <formula>3</formula>
    </cfRule>
    <cfRule type="cellIs" dxfId="180" priority="188" stopIfTrue="1" operator="equal">
      <formula>2</formula>
    </cfRule>
    <cfRule type="cellIs" dxfId="179" priority="189" stopIfTrue="1" operator="equal">
      <formula>1</formula>
    </cfRule>
  </conditionalFormatting>
  <conditionalFormatting sqref="E17:E25">
    <cfRule type="cellIs" dxfId="178" priority="184" stopIfTrue="1" operator="equal">
      <formula>"Yes"</formula>
    </cfRule>
    <cfRule type="cellIs" dxfId="177" priority="185" stopIfTrue="1" operator="equal">
      <formula>"PARTIAL"</formula>
    </cfRule>
    <cfRule type="cellIs" dxfId="176" priority="186" stopIfTrue="1" operator="equal">
      <formula>"NO"</formula>
    </cfRule>
  </conditionalFormatting>
  <conditionalFormatting sqref="E17:E25">
    <cfRule type="containsText" dxfId="175" priority="180" operator="containsText" text="N/A">
      <formula>NOT(ISERROR(SEARCH("N/A",E17)))</formula>
    </cfRule>
    <cfRule type="containsText" dxfId="174" priority="181" operator="containsText" text="No">
      <formula>NOT(ISERROR(SEARCH("No",E17)))</formula>
    </cfRule>
    <cfRule type="containsText" dxfId="173" priority="182" operator="containsText" text="Partial">
      <formula>NOT(ISERROR(SEARCH("Partial",E17)))</formula>
    </cfRule>
    <cfRule type="containsText" dxfId="172" priority="183" operator="containsText" text="Yes">
      <formula>NOT(ISERROR(SEARCH("Yes",E17)))</formula>
    </cfRule>
  </conditionalFormatting>
  <conditionalFormatting sqref="F17:F25">
    <cfRule type="cellIs" dxfId="171" priority="163" operator="equal">
      <formula>1</formula>
    </cfRule>
    <cfRule type="cellIs" dxfId="170" priority="164" operator="equal">
      <formula>1</formula>
    </cfRule>
    <cfRule type="containsText" dxfId="169" priority="169" operator="containsText" text="N/A">
      <formula>NOT(ISERROR(SEARCH("N/A",F17)))</formula>
    </cfRule>
    <cfRule type="cellIs" dxfId="168" priority="170" operator="equal">
      <formula>1</formula>
    </cfRule>
    <cfRule type="cellIs" dxfId="167" priority="171" operator="equal">
      <formula>1</formula>
    </cfRule>
    <cfRule type="cellIs" dxfId="166" priority="172" operator="equal">
      <formula>2</formula>
    </cfRule>
    <cfRule type="cellIs" dxfId="165" priority="173" operator="equal">
      <formula>2</formula>
    </cfRule>
    <cfRule type="cellIs" dxfId="164" priority="174" operator="equal">
      <formula>2</formula>
    </cfRule>
    <cfRule type="cellIs" dxfId="163" priority="175" operator="equal">
      <formula>3</formula>
    </cfRule>
    <cfRule type="containsBlanks" dxfId="162" priority="176">
      <formula>LEN(TRIM(F17))=0</formula>
    </cfRule>
    <cfRule type="cellIs" dxfId="161" priority="177" stopIfTrue="1" operator="equal">
      <formula>3</formula>
    </cfRule>
    <cfRule type="cellIs" dxfId="160" priority="178" stopIfTrue="1" operator="equal">
      <formula>2</formula>
    </cfRule>
    <cfRule type="cellIs" dxfId="159" priority="179" stopIfTrue="1" operator="equal">
      <formula>1</formula>
    </cfRule>
  </conditionalFormatting>
  <conditionalFormatting sqref="F17:F25">
    <cfRule type="cellIs" dxfId="158" priority="168" operator="equal">
      <formula>1</formula>
    </cfRule>
  </conditionalFormatting>
  <conditionalFormatting sqref="E17:E25">
    <cfRule type="containsText" dxfId="157" priority="165" operator="containsText" text="N/A">
      <formula>NOT(ISERROR(SEARCH("N/A",E17)))</formula>
    </cfRule>
    <cfRule type="containsBlanks" dxfId="156" priority="166">
      <formula>LEN(TRIM(E17))=0</formula>
    </cfRule>
    <cfRule type="containsText" dxfId="155" priority="167" operator="containsText" text="&quot; &quot;">
      <formula>NOT(ISERROR(SEARCH(""" """,E17)))</formula>
    </cfRule>
  </conditionalFormatting>
  <conditionalFormatting sqref="E27:E39">
    <cfRule type="cellIs" dxfId="154" priority="158" stopIfTrue="1" operator="equal">
      <formula>"Yes"</formula>
    </cfRule>
    <cfRule type="expression" dxfId="153" priority="159" stopIfTrue="1">
      <formula>NOT(ISERROR(SEARCH("n/a",E27)))</formula>
    </cfRule>
    <cfRule type="expression" dxfId="152" priority="160" stopIfTrue="1">
      <formula>NOT(ISERROR(SEARCH("partial",E27)))</formula>
    </cfRule>
  </conditionalFormatting>
  <conditionalFormatting sqref="F27:F39">
    <cfRule type="cellIs" dxfId="151" priority="155" stopIfTrue="1" operator="equal">
      <formula>3</formula>
    </cfRule>
    <cfRule type="cellIs" dxfId="150" priority="156" stopIfTrue="1" operator="equal">
      <formula>2</formula>
    </cfRule>
    <cfRule type="cellIs" dxfId="149" priority="157" stopIfTrue="1" operator="equal">
      <formula>1</formula>
    </cfRule>
  </conditionalFormatting>
  <conditionalFormatting sqref="E27:E39">
    <cfRule type="cellIs" dxfId="148" priority="152" stopIfTrue="1" operator="equal">
      <formula>"Yes"</formula>
    </cfRule>
    <cfRule type="cellIs" dxfId="147" priority="153" stopIfTrue="1" operator="equal">
      <formula>"PARTIAL"</formula>
    </cfRule>
    <cfRule type="cellIs" dxfId="146" priority="154" stopIfTrue="1" operator="equal">
      <formula>"NO"</formula>
    </cfRule>
  </conditionalFormatting>
  <conditionalFormatting sqref="E27:E39">
    <cfRule type="containsText" dxfId="145" priority="148" operator="containsText" text="N/A">
      <formula>NOT(ISERROR(SEARCH("N/A",E27)))</formula>
    </cfRule>
    <cfRule type="containsText" dxfId="144" priority="149" operator="containsText" text="No">
      <formula>NOT(ISERROR(SEARCH("No",E27)))</formula>
    </cfRule>
    <cfRule type="containsText" dxfId="143" priority="150" operator="containsText" text="Partial">
      <formula>NOT(ISERROR(SEARCH("Partial",E27)))</formula>
    </cfRule>
    <cfRule type="containsText" dxfId="142" priority="151" operator="containsText" text="Yes">
      <formula>NOT(ISERROR(SEARCH("Yes",E27)))</formula>
    </cfRule>
  </conditionalFormatting>
  <conditionalFormatting sqref="F27:F39">
    <cfRule type="cellIs" dxfId="141" priority="131" operator="equal">
      <formula>1</formula>
    </cfRule>
    <cfRule type="cellIs" dxfId="140" priority="132" operator="equal">
      <formula>1</formula>
    </cfRule>
    <cfRule type="containsText" dxfId="139" priority="137" operator="containsText" text="N/A">
      <formula>NOT(ISERROR(SEARCH("N/A",F27)))</formula>
    </cfRule>
    <cfRule type="cellIs" dxfId="138" priority="138" operator="equal">
      <formula>1</formula>
    </cfRule>
    <cfRule type="cellIs" dxfId="137" priority="139" operator="equal">
      <formula>1</formula>
    </cfRule>
    <cfRule type="cellIs" dxfId="136" priority="140" operator="equal">
      <formula>2</formula>
    </cfRule>
    <cfRule type="cellIs" dxfId="135" priority="141" operator="equal">
      <formula>2</formula>
    </cfRule>
    <cfRule type="cellIs" dxfId="134" priority="142" operator="equal">
      <formula>2</formula>
    </cfRule>
    <cfRule type="cellIs" dxfId="133" priority="143" operator="equal">
      <formula>3</formula>
    </cfRule>
    <cfRule type="containsBlanks" dxfId="132" priority="144">
      <formula>LEN(TRIM(F27))=0</formula>
    </cfRule>
    <cfRule type="cellIs" dxfId="131" priority="145" stopIfTrue="1" operator="equal">
      <formula>3</formula>
    </cfRule>
    <cfRule type="cellIs" dxfId="130" priority="146" stopIfTrue="1" operator="equal">
      <formula>2</formula>
    </cfRule>
    <cfRule type="cellIs" dxfId="129" priority="147" stopIfTrue="1" operator="equal">
      <formula>1</formula>
    </cfRule>
  </conditionalFormatting>
  <conditionalFormatting sqref="F27:F39">
    <cfRule type="cellIs" dxfId="128" priority="136" operator="equal">
      <formula>1</formula>
    </cfRule>
  </conditionalFormatting>
  <conditionalFormatting sqref="E27:E39">
    <cfRule type="containsText" dxfId="127" priority="133" operator="containsText" text="N/A">
      <formula>NOT(ISERROR(SEARCH("N/A",E27)))</formula>
    </cfRule>
    <cfRule type="containsBlanks" dxfId="126" priority="134">
      <formula>LEN(TRIM(E27))=0</formula>
    </cfRule>
    <cfRule type="containsText" dxfId="125" priority="135" operator="containsText" text="&quot; &quot;">
      <formula>NOT(ISERROR(SEARCH(""" """,E27)))</formula>
    </cfRule>
  </conditionalFormatting>
  <conditionalFormatting sqref="E27:F39">
    <cfRule type="expression" priority="130">
      <formula>(ISBLANK($G27))*($F27=2)</formula>
    </cfRule>
  </conditionalFormatting>
  <conditionalFormatting sqref="G27:G39">
    <cfRule type="expression" dxfId="124" priority="129">
      <formula>(ISBLANK($G27))*($F27=2)</formula>
    </cfRule>
  </conditionalFormatting>
  <conditionalFormatting sqref="E41:E101">
    <cfRule type="cellIs" dxfId="123" priority="126" stopIfTrue="1" operator="equal">
      <formula>"Yes"</formula>
    </cfRule>
    <cfRule type="expression" dxfId="122" priority="127" stopIfTrue="1">
      <formula>NOT(ISERROR(SEARCH("n/a",E41)))</formula>
    </cfRule>
    <cfRule type="expression" dxfId="121" priority="128" stopIfTrue="1">
      <formula>NOT(ISERROR(SEARCH("partial",E41)))</formula>
    </cfRule>
  </conditionalFormatting>
  <conditionalFormatting sqref="F41:F101">
    <cfRule type="cellIs" dxfId="120" priority="123" stopIfTrue="1" operator="equal">
      <formula>3</formula>
    </cfRule>
    <cfRule type="cellIs" dxfId="119" priority="124" stopIfTrue="1" operator="equal">
      <formula>2</formula>
    </cfRule>
    <cfRule type="cellIs" dxfId="118" priority="125" stopIfTrue="1" operator="equal">
      <formula>1</formula>
    </cfRule>
  </conditionalFormatting>
  <conditionalFormatting sqref="E41:E101">
    <cfRule type="cellIs" dxfId="117" priority="120" stopIfTrue="1" operator="equal">
      <formula>"Yes"</formula>
    </cfRule>
    <cfRule type="cellIs" dxfId="116" priority="121" stopIfTrue="1" operator="equal">
      <formula>"PARTIAL"</formula>
    </cfRule>
    <cfRule type="cellIs" dxfId="115" priority="122" stopIfTrue="1" operator="equal">
      <formula>"NO"</formula>
    </cfRule>
  </conditionalFormatting>
  <conditionalFormatting sqref="E41:E101">
    <cfRule type="containsText" dxfId="114" priority="116" operator="containsText" text="N/A">
      <formula>NOT(ISERROR(SEARCH("N/A",E41)))</formula>
    </cfRule>
    <cfRule type="containsText" dxfId="113" priority="117" operator="containsText" text="No">
      <formula>NOT(ISERROR(SEARCH("No",E41)))</formula>
    </cfRule>
    <cfRule type="containsText" dxfId="112" priority="118" operator="containsText" text="Partial">
      <formula>NOT(ISERROR(SEARCH("Partial",E41)))</formula>
    </cfRule>
    <cfRule type="containsText" dxfId="111" priority="119" operator="containsText" text="Yes">
      <formula>NOT(ISERROR(SEARCH("Yes",E41)))</formula>
    </cfRule>
  </conditionalFormatting>
  <conditionalFormatting sqref="F41:F101">
    <cfRule type="cellIs" dxfId="110" priority="99" operator="equal">
      <formula>1</formula>
    </cfRule>
    <cfRule type="cellIs" dxfId="109" priority="100" operator="equal">
      <formula>1</formula>
    </cfRule>
    <cfRule type="containsText" dxfId="108" priority="105" operator="containsText" text="N/A">
      <formula>NOT(ISERROR(SEARCH("N/A",F41)))</formula>
    </cfRule>
    <cfRule type="cellIs" dxfId="107" priority="106" operator="equal">
      <formula>1</formula>
    </cfRule>
    <cfRule type="cellIs" dxfId="106" priority="107" operator="equal">
      <formula>1</formula>
    </cfRule>
    <cfRule type="cellIs" dxfId="105" priority="108" operator="equal">
      <formula>2</formula>
    </cfRule>
    <cfRule type="cellIs" dxfId="104" priority="109" operator="equal">
      <formula>2</formula>
    </cfRule>
    <cfRule type="cellIs" dxfId="103" priority="110" operator="equal">
      <formula>2</formula>
    </cfRule>
    <cfRule type="cellIs" dxfId="102" priority="111" operator="equal">
      <formula>3</formula>
    </cfRule>
    <cfRule type="containsBlanks" dxfId="101" priority="112">
      <formula>LEN(TRIM(F41))=0</formula>
    </cfRule>
    <cfRule type="cellIs" dxfId="100" priority="113" stopIfTrue="1" operator="equal">
      <formula>3</formula>
    </cfRule>
    <cfRule type="cellIs" dxfId="99" priority="114" stopIfTrue="1" operator="equal">
      <formula>2</formula>
    </cfRule>
    <cfRule type="cellIs" dxfId="98" priority="115" stopIfTrue="1" operator="equal">
      <formula>1</formula>
    </cfRule>
  </conditionalFormatting>
  <conditionalFormatting sqref="F41:F101">
    <cfRule type="cellIs" dxfId="97" priority="104" operator="equal">
      <formula>1</formula>
    </cfRule>
  </conditionalFormatting>
  <conditionalFormatting sqref="E41:E101">
    <cfRule type="containsText" dxfId="96" priority="101" operator="containsText" text="N/A">
      <formula>NOT(ISERROR(SEARCH("N/A",E41)))</formula>
    </cfRule>
    <cfRule type="containsBlanks" dxfId="95" priority="102">
      <formula>LEN(TRIM(E41))=0</formula>
    </cfRule>
    <cfRule type="containsText" dxfId="94" priority="103" operator="containsText" text="&quot; &quot;">
      <formula>NOT(ISERROR(SEARCH(""" """,E41)))</formula>
    </cfRule>
  </conditionalFormatting>
  <conditionalFormatting sqref="E41:F101">
    <cfRule type="expression" priority="98">
      <formula>(ISBLANK($G41))*($F41=2)</formula>
    </cfRule>
  </conditionalFormatting>
  <conditionalFormatting sqref="G41:G101">
    <cfRule type="expression" dxfId="93" priority="97">
      <formula>(ISBLANK($G41))*($F41=2)</formula>
    </cfRule>
  </conditionalFormatting>
  <conditionalFormatting sqref="E103:E115">
    <cfRule type="cellIs" dxfId="92" priority="94" stopIfTrue="1" operator="equal">
      <formula>"Yes"</formula>
    </cfRule>
    <cfRule type="expression" dxfId="91" priority="95" stopIfTrue="1">
      <formula>NOT(ISERROR(SEARCH("n/a",E103)))</formula>
    </cfRule>
    <cfRule type="expression" dxfId="90" priority="96" stopIfTrue="1">
      <formula>NOT(ISERROR(SEARCH("partial",E103)))</formula>
    </cfRule>
  </conditionalFormatting>
  <conditionalFormatting sqref="F103:F115">
    <cfRule type="cellIs" dxfId="89" priority="91" stopIfTrue="1" operator="equal">
      <formula>3</formula>
    </cfRule>
    <cfRule type="cellIs" dxfId="88" priority="92" stopIfTrue="1" operator="equal">
      <formula>2</formula>
    </cfRule>
    <cfRule type="cellIs" dxfId="87" priority="93" stopIfTrue="1" operator="equal">
      <formula>1</formula>
    </cfRule>
  </conditionalFormatting>
  <conditionalFormatting sqref="E103:E115">
    <cfRule type="cellIs" dxfId="86" priority="88" stopIfTrue="1" operator="equal">
      <formula>"Yes"</formula>
    </cfRule>
    <cfRule type="cellIs" dxfId="85" priority="89" stopIfTrue="1" operator="equal">
      <formula>"PARTIAL"</formula>
    </cfRule>
    <cfRule type="cellIs" dxfId="84" priority="90" stopIfTrue="1" operator="equal">
      <formula>"NO"</formula>
    </cfRule>
  </conditionalFormatting>
  <conditionalFormatting sqref="E103:E115">
    <cfRule type="containsText" dxfId="83" priority="84" operator="containsText" text="N/A">
      <formula>NOT(ISERROR(SEARCH("N/A",E103)))</formula>
    </cfRule>
    <cfRule type="containsText" dxfId="82" priority="85" operator="containsText" text="No">
      <formula>NOT(ISERROR(SEARCH("No",E103)))</formula>
    </cfRule>
    <cfRule type="containsText" dxfId="81" priority="86" operator="containsText" text="Partial">
      <formula>NOT(ISERROR(SEARCH("Partial",E103)))</formula>
    </cfRule>
    <cfRule type="containsText" dxfId="80" priority="87" operator="containsText" text="Yes">
      <formula>NOT(ISERROR(SEARCH("Yes",E103)))</formula>
    </cfRule>
  </conditionalFormatting>
  <conditionalFormatting sqref="F103:F115">
    <cfRule type="cellIs" dxfId="79" priority="67" operator="equal">
      <formula>1</formula>
    </cfRule>
    <cfRule type="cellIs" dxfId="78" priority="68" operator="equal">
      <formula>1</formula>
    </cfRule>
    <cfRule type="containsText" dxfId="77" priority="73" operator="containsText" text="N/A">
      <formula>NOT(ISERROR(SEARCH("N/A",F103)))</formula>
    </cfRule>
    <cfRule type="cellIs" dxfId="76" priority="74" operator="equal">
      <formula>1</formula>
    </cfRule>
    <cfRule type="cellIs" dxfId="75" priority="75" operator="equal">
      <formula>1</formula>
    </cfRule>
    <cfRule type="cellIs" dxfId="74" priority="76" operator="equal">
      <formula>2</formula>
    </cfRule>
    <cfRule type="cellIs" dxfId="73" priority="77" operator="equal">
      <formula>2</formula>
    </cfRule>
    <cfRule type="cellIs" dxfId="72" priority="78" operator="equal">
      <formula>2</formula>
    </cfRule>
    <cfRule type="cellIs" dxfId="71" priority="79" operator="equal">
      <formula>3</formula>
    </cfRule>
    <cfRule type="containsBlanks" dxfId="70" priority="80">
      <formula>LEN(TRIM(F103))=0</formula>
    </cfRule>
    <cfRule type="cellIs" dxfId="69" priority="81" stopIfTrue="1" operator="equal">
      <formula>3</formula>
    </cfRule>
    <cfRule type="cellIs" dxfId="68" priority="82" stopIfTrue="1" operator="equal">
      <formula>2</formula>
    </cfRule>
    <cfRule type="cellIs" dxfId="67" priority="83" stopIfTrue="1" operator="equal">
      <formula>1</formula>
    </cfRule>
  </conditionalFormatting>
  <conditionalFormatting sqref="F103:F115">
    <cfRule type="cellIs" dxfId="66" priority="72" operator="equal">
      <formula>1</formula>
    </cfRule>
  </conditionalFormatting>
  <conditionalFormatting sqref="E103:E115">
    <cfRule type="containsText" dxfId="65" priority="69" operator="containsText" text="N/A">
      <formula>NOT(ISERROR(SEARCH("N/A",E103)))</formula>
    </cfRule>
    <cfRule type="containsBlanks" dxfId="64" priority="70">
      <formula>LEN(TRIM(E103))=0</formula>
    </cfRule>
    <cfRule type="containsText" dxfId="63" priority="71" operator="containsText" text="&quot; &quot;">
      <formula>NOT(ISERROR(SEARCH(""" """,E103)))</formula>
    </cfRule>
  </conditionalFormatting>
  <conditionalFormatting sqref="E103:F115">
    <cfRule type="expression" priority="66">
      <formula>(ISBLANK($G103))*($F103=2)</formula>
    </cfRule>
  </conditionalFormatting>
  <conditionalFormatting sqref="G103:G115">
    <cfRule type="expression" dxfId="62" priority="65">
      <formula>(ISBLANK($G103))*($F103=2)</formula>
    </cfRule>
  </conditionalFormatting>
  <conditionalFormatting sqref="E117:E144 E146">
    <cfRule type="cellIs" dxfId="61" priority="62" stopIfTrue="1" operator="equal">
      <formula>"Yes"</formula>
    </cfRule>
    <cfRule type="expression" dxfId="60" priority="63" stopIfTrue="1">
      <formula>NOT(ISERROR(SEARCH("n/a",E117)))</formula>
    </cfRule>
    <cfRule type="expression" dxfId="59" priority="64" stopIfTrue="1">
      <formula>NOT(ISERROR(SEARCH("partial",E117)))</formula>
    </cfRule>
  </conditionalFormatting>
  <conditionalFormatting sqref="F117:F144 F146">
    <cfRule type="cellIs" dxfId="58" priority="59" stopIfTrue="1" operator="equal">
      <formula>3</formula>
    </cfRule>
    <cfRule type="cellIs" dxfId="57" priority="60" stopIfTrue="1" operator="equal">
      <formula>2</formula>
    </cfRule>
    <cfRule type="cellIs" dxfId="56" priority="61" stopIfTrue="1" operator="equal">
      <formula>1</formula>
    </cfRule>
  </conditionalFormatting>
  <conditionalFormatting sqref="E117:E144 E146">
    <cfRule type="cellIs" dxfId="55" priority="56" stopIfTrue="1" operator="equal">
      <formula>"Yes"</formula>
    </cfRule>
    <cfRule type="cellIs" dxfId="54" priority="57" stopIfTrue="1" operator="equal">
      <formula>"PARTIAL"</formula>
    </cfRule>
    <cfRule type="cellIs" dxfId="53" priority="58" stopIfTrue="1" operator="equal">
      <formula>"NO"</formula>
    </cfRule>
  </conditionalFormatting>
  <conditionalFormatting sqref="E117:E144 E146">
    <cfRule type="containsText" dxfId="52" priority="52" operator="containsText" text="N/A">
      <formula>NOT(ISERROR(SEARCH("N/A",E117)))</formula>
    </cfRule>
    <cfRule type="containsText" dxfId="51" priority="53" operator="containsText" text="No">
      <formula>NOT(ISERROR(SEARCH("No",E117)))</formula>
    </cfRule>
    <cfRule type="containsText" dxfId="50" priority="54" operator="containsText" text="Partial">
      <formula>NOT(ISERROR(SEARCH("Partial",E117)))</formula>
    </cfRule>
    <cfRule type="containsText" dxfId="49" priority="55" operator="containsText" text="Yes">
      <formula>NOT(ISERROR(SEARCH("Yes",E117)))</formula>
    </cfRule>
  </conditionalFormatting>
  <conditionalFormatting sqref="F117:F144 F146">
    <cfRule type="cellIs" dxfId="48" priority="35" operator="equal">
      <formula>1</formula>
    </cfRule>
    <cfRule type="cellIs" dxfId="47" priority="36" operator="equal">
      <formula>1</formula>
    </cfRule>
    <cfRule type="containsText" dxfId="46" priority="41" operator="containsText" text="N/A">
      <formula>NOT(ISERROR(SEARCH("N/A",F117)))</formula>
    </cfRule>
    <cfRule type="cellIs" dxfId="45" priority="42" operator="equal">
      <formula>1</formula>
    </cfRule>
    <cfRule type="cellIs" dxfId="44" priority="43" operator="equal">
      <formula>1</formula>
    </cfRule>
    <cfRule type="cellIs" dxfId="43" priority="44" operator="equal">
      <formula>2</formula>
    </cfRule>
    <cfRule type="cellIs" dxfId="42" priority="45" operator="equal">
      <formula>2</formula>
    </cfRule>
    <cfRule type="cellIs" dxfId="41" priority="46" operator="equal">
      <formula>2</formula>
    </cfRule>
    <cfRule type="cellIs" dxfId="40" priority="47" operator="equal">
      <formula>3</formula>
    </cfRule>
    <cfRule type="containsBlanks" dxfId="39" priority="48">
      <formula>LEN(TRIM(F117))=0</formula>
    </cfRule>
    <cfRule type="cellIs" dxfId="38" priority="49" stopIfTrue="1" operator="equal">
      <formula>3</formula>
    </cfRule>
    <cfRule type="cellIs" dxfId="37" priority="50" stopIfTrue="1" operator="equal">
      <formula>2</formula>
    </cfRule>
    <cfRule type="cellIs" dxfId="36" priority="51" stopIfTrue="1" operator="equal">
      <formula>1</formula>
    </cfRule>
  </conditionalFormatting>
  <conditionalFormatting sqref="F117:F144 F146">
    <cfRule type="cellIs" dxfId="35" priority="40" operator="equal">
      <formula>1</formula>
    </cfRule>
  </conditionalFormatting>
  <conditionalFormatting sqref="E117:E144 E146">
    <cfRule type="containsText" dxfId="34" priority="37" operator="containsText" text="N/A">
      <formula>NOT(ISERROR(SEARCH("N/A",E117)))</formula>
    </cfRule>
    <cfRule type="containsBlanks" dxfId="33" priority="38">
      <formula>LEN(TRIM(E117))=0</formula>
    </cfRule>
    <cfRule type="containsText" dxfId="32" priority="39" operator="containsText" text="&quot; &quot;">
      <formula>NOT(ISERROR(SEARCH(""" """,E117)))</formula>
    </cfRule>
  </conditionalFormatting>
  <conditionalFormatting sqref="E117:F144 E146:F146">
    <cfRule type="expression" priority="34">
      <formula>(ISBLANK($G117))*($F117=2)</formula>
    </cfRule>
  </conditionalFormatting>
  <conditionalFormatting sqref="G117:G144 G146">
    <cfRule type="expression" dxfId="31" priority="33">
      <formula>(ISBLANK($G117))*($F117=2)</formula>
    </cfRule>
  </conditionalFormatting>
  <conditionalFormatting sqref="E145">
    <cfRule type="cellIs" dxfId="30" priority="30" stopIfTrue="1" operator="equal">
      <formula>"Yes"</formula>
    </cfRule>
    <cfRule type="expression" dxfId="29" priority="31" stopIfTrue="1">
      <formula>NOT(ISERROR(SEARCH("n/a",E145)))</formula>
    </cfRule>
    <cfRule type="expression" dxfId="28" priority="32" stopIfTrue="1">
      <formula>NOT(ISERROR(SEARCH("partial",E145)))</formula>
    </cfRule>
  </conditionalFormatting>
  <conditionalFormatting sqref="F145">
    <cfRule type="cellIs" dxfId="27" priority="27" stopIfTrue="1" operator="equal">
      <formula>3</formula>
    </cfRule>
    <cfRule type="cellIs" dxfId="26" priority="28" stopIfTrue="1" operator="equal">
      <formula>2</formula>
    </cfRule>
    <cfRule type="cellIs" dxfId="25" priority="29" stopIfTrue="1" operator="equal">
      <formula>1</formula>
    </cfRule>
  </conditionalFormatting>
  <conditionalFormatting sqref="E145">
    <cfRule type="cellIs" dxfId="24" priority="24" stopIfTrue="1" operator="equal">
      <formula>"Yes"</formula>
    </cfRule>
    <cfRule type="cellIs" dxfId="23" priority="25" stopIfTrue="1" operator="equal">
      <formula>"PARTIAL"</formula>
    </cfRule>
    <cfRule type="cellIs" dxfId="22" priority="26" stopIfTrue="1" operator="equal">
      <formula>"NO"</formula>
    </cfRule>
  </conditionalFormatting>
  <conditionalFormatting sqref="E145">
    <cfRule type="containsText" dxfId="21" priority="20" operator="containsText" text="N/A">
      <formula>NOT(ISERROR(SEARCH("N/A",E145)))</formula>
    </cfRule>
    <cfRule type="containsText" dxfId="20" priority="21" operator="containsText" text="No">
      <formula>NOT(ISERROR(SEARCH("No",E145)))</formula>
    </cfRule>
    <cfRule type="containsText" dxfId="19" priority="22" operator="containsText" text="Partial">
      <formula>NOT(ISERROR(SEARCH("Partial",E145)))</formula>
    </cfRule>
    <cfRule type="containsText" dxfId="18" priority="23" operator="containsText" text="Yes">
      <formula>NOT(ISERROR(SEARCH("Yes",E145)))</formula>
    </cfRule>
  </conditionalFormatting>
  <conditionalFormatting sqref="F145">
    <cfRule type="cellIs" dxfId="17" priority="3" operator="equal">
      <formula>1</formula>
    </cfRule>
    <cfRule type="cellIs" dxfId="16" priority="4" operator="equal">
      <formula>1</formula>
    </cfRule>
    <cfRule type="containsText" dxfId="15" priority="9" operator="containsText" text="N/A">
      <formula>NOT(ISERROR(SEARCH("N/A",F145)))</formula>
    </cfRule>
    <cfRule type="cellIs" dxfId="14" priority="10" operator="equal">
      <formula>1</formula>
    </cfRule>
    <cfRule type="cellIs" dxfId="13" priority="11" operator="equal">
      <formula>1</formula>
    </cfRule>
    <cfRule type="cellIs" dxfId="12" priority="12" operator="equal">
      <formula>2</formula>
    </cfRule>
    <cfRule type="cellIs" dxfId="11" priority="13" operator="equal">
      <formula>2</formula>
    </cfRule>
    <cfRule type="cellIs" dxfId="10" priority="14" operator="equal">
      <formula>2</formula>
    </cfRule>
    <cfRule type="cellIs" dxfId="9" priority="15" operator="equal">
      <formula>3</formula>
    </cfRule>
    <cfRule type="containsBlanks" dxfId="8" priority="16">
      <formula>LEN(TRIM(F145))=0</formula>
    </cfRule>
    <cfRule type="cellIs" dxfId="7" priority="17" stopIfTrue="1" operator="equal">
      <formula>3</formula>
    </cfRule>
    <cfRule type="cellIs" dxfId="6" priority="18" stopIfTrue="1" operator="equal">
      <formula>2</formula>
    </cfRule>
    <cfRule type="cellIs" dxfId="5" priority="19" stopIfTrue="1" operator="equal">
      <formula>1</formula>
    </cfRule>
  </conditionalFormatting>
  <conditionalFormatting sqref="F145">
    <cfRule type="cellIs" dxfId="4" priority="8" operator="equal">
      <formula>1</formula>
    </cfRule>
  </conditionalFormatting>
  <conditionalFormatting sqref="E145">
    <cfRule type="containsText" dxfId="3" priority="5" operator="containsText" text="N/A">
      <formula>NOT(ISERROR(SEARCH("N/A",E145)))</formula>
    </cfRule>
    <cfRule type="containsBlanks" dxfId="2" priority="6">
      <formula>LEN(TRIM(E145))=0</formula>
    </cfRule>
    <cfRule type="containsText" dxfId="1" priority="7" operator="containsText" text="&quot; &quot;">
      <formula>NOT(ISERROR(SEARCH(""" """,E145)))</formula>
    </cfRule>
  </conditionalFormatting>
  <conditionalFormatting sqref="E145:F145">
    <cfRule type="expression" priority="2">
      <formula>(ISBLANK($G145))*($F145=2)</formula>
    </cfRule>
  </conditionalFormatting>
  <conditionalFormatting sqref="G145">
    <cfRule type="expression" dxfId="0" priority="1">
      <formula>(ISBLANK($G145))*($F145=2)</formula>
    </cfRule>
  </conditionalFormatting>
  <dataValidations xWindow="1165" yWindow="193" count="2">
    <dataValidation type="list" allowBlank="1" showInputMessage="1" showErrorMessage="1" promptTitle="Select from the list" prompt="Please elaborate if 'PARTIAL'." sqref="E16">
      <formula1>Response</formula1>
    </dataValidation>
    <dataValidation type="list" allowBlank="1" showInputMessage="1" showErrorMessage="1" promptTitle="Select from the list" prompt="Please elaborate if 'PARTIAL'." sqref="E13:E15 E17:E25 E27:E39 E41:E101 E103:E115 E117:E146">
      <formula1>ExNA</formula1>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280"/>
  <sheetViews>
    <sheetView workbookViewId="0">
      <selection activeCell="J25" sqref="J25"/>
    </sheetView>
  </sheetViews>
  <sheetFormatPr defaultRowHeight="15" x14ac:dyDescent="0.25"/>
  <cols>
    <col min="1" max="1" width="14.5703125" customWidth="1"/>
    <col min="3" max="3" width="25.5703125" customWidth="1"/>
    <col min="4" max="4" width="14.140625" customWidth="1"/>
  </cols>
  <sheetData>
    <row r="1" spans="1:4" ht="15.75" thickBot="1" x14ac:dyDescent="0.3">
      <c r="A1" s="973" t="s">
        <v>470</v>
      </c>
      <c r="B1" s="974"/>
      <c r="C1" s="974"/>
      <c r="D1" s="975"/>
    </row>
    <row r="2" spans="1:4" ht="15.75" thickBot="1" x14ac:dyDescent="0.3">
      <c r="A2" s="44" t="s">
        <v>379</v>
      </c>
      <c r="B2" s="45" t="s">
        <v>471</v>
      </c>
      <c r="C2" s="46" t="s">
        <v>472</v>
      </c>
      <c r="D2" s="46" t="s">
        <v>473</v>
      </c>
    </row>
    <row r="3" spans="1:4" ht="15.75" thickBot="1" x14ac:dyDescent="0.3">
      <c r="A3" s="970" t="s">
        <v>28</v>
      </c>
      <c r="B3" s="43" t="s">
        <v>474</v>
      </c>
      <c r="C3" s="47" t="s">
        <v>475</v>
      </c>
      <c r="D3" s="47" t="s">
        <v>476</v>
      </c>
    </row>
    <row r="4" spans="1:4" ht="15.75" thickBot="1" x14ac:dyDescent="0.3">
      <c r="A4" s="971"/>
      <c r="B4" s="43" t="s">
        <v>477</v>
      </c>
      <c r="C4" s="47" t="s">
        <v>478</v>
      </c>
      <c r="D4" s="47" t="s">
        <v>476</v>
      </c>
    </row>
    <row r="5" spans="1:4" ht="15.75" thickBot="1" x14ac:dyDescent="0.3">
      <c r="A5" s="971"/>
      <c r="B5" s="43" t="s">
        <v>479</v>
      </c>
      <c r="C5" s="48" t="s">
        <v>480</v>
      </c>
      <c r="D5" s="47" t="s">
        <v>481</v>
      </c>
    </row>
    <row r="6" spans="1:4" ht="15.75" thickBot="1" x14ac:dyDescent="0.3">
      <c r="A6" s="971"/>
      <c r="B6" s="43" t="s">
        <v>482</v>
      </c>
      <c r="C6" s="48" t="s">
        <v>483</v>
      </c>
      <c r="D6" s="47" t="s">
        <v>481</v>
      </c>
    </row>
    <row r="7" spans="1:4" ht="15.75" thickBot="1" x14ac:dyDescent="0.3">
      <c r="A7" s="971"/>
      <c r="B7" s="43" t="s">
        <v>484</v>
      </c>
      <c r="C7" s="48" t="s">
        <v>485</v>
      </c>
      <c r="D7" s="47" t="s">
        <v>481</v>
      </c>
    </row>
    <row r="8" spans="1:4" ht="15.75" thickBot="1" x14ac:dyDescent="0.3">
      <c r="A8" s="971"/>
      <c r="B8" s="43" t="s">
        <v>486</v>
      </c>
      <c r="C8" s="48" t="s">
        <v>407</v>
      </c>
      <c r="D8" s="47" t="s">
        <v>481</v>
      </c>
    </row>
    <row r="9" spans="1:4" ht="15.75" thickBot="1" x14ac:dyDescent="0.3">
      <c r="A9" s="971"/>
      <c r="B9" s="43" t="s">
        <v>487</v>
      </c>
      <c r="C9" s="48" t="s">
        <v>488</v>
      </c>
      <c r="D9" s="47" t="s">
        <v>481</v>
      </c>
    </row>
    <row r="10" spans="1:4" ht="15.75" thickBot="1" x14ac:dyDescent="0.3">
      <c r="A10" s="971"/>
      <c r="B10" s="43" t="s">
        <v>489</v>
      </c>
      <c r="C10" s="48" t="s">
        <v>406</v>
      </c>
      <c r="D10" s="47" t="s">
        <v>481</v>
      </c>
    </row>
    <row r="11" spans="1:4" ht="15.75" thickBot="1" x14ac:dyDescent="0.3">
      <c r="A11" s="971"/>
      <c r="B11" s="43" t="s">
        <v>490</v>
      </c>
      <c r="C11" s="48" t="s">
        <v>491</v>
      </c>
      <c r="D11" s="47" t="s">
        <v>481</v>
      </c>
    </row>
    <row r="12" spans="1:4" ht="15.75" thickBot="1" x14ac:dyDescent="0.3">
      <c r="A12" s="971"/>
      <c r="B12" s="43" t="s">
        <v>492</v>
      </c>
      <c r="C12" s="48" t="s">
        <v>493</v>
      </c>
      <c r="D12" s="47" t="s">
        <v>481</v>
      </c>
    </row>
    <row r="13" spans="1:4" ht="15.75" thickBot="1" x14ac:dyDescent="0.3">
      <c r="A13" s="971"/>
      <c r="B13" s="43" t="s">
        <v>494</v>
      </c>
      <c r="C13" s="48" t="s">
        <v>495</v>
      </c>
      <c r="D13" s="47" t="s">
        <v>481</v>
      </c>
    </row>
    <row r="14" spans="1:4" ht="15.75" thickBot="1" x14ac:dyDescent="0.3">
      <c r="A14" s="971"/>
      <c r="B14" s="43" t="s">
        <v>496</v>
      </c>
      <c r="C14" s="48" t="s">
        <v>497</v>
      </c>
      <c r="D14" s="47" t="s">
        <v>498</v>
      </c>
    </row>
    <row r="15" spans="1:4" ht="15.75" thickBot="1" x14ac:dyDescent="0.3">
      <c r="A15" s="971"/>
      <c r="B15" s="43" t="s">
        <v>499</v>
      </c>
      <c r="C15" s="48" t="s">
        <v>500</v>
      </c>
      <c r="D15" s="47" t="s">
        <v>481</v>
      </c>
    </row>
    <row r="16" spans="1:4" ht="15.75" thickBot="1" x14ac:dyDescent="0.3">
      <c r="A16" s="971"/>
      <c r="B16" s="43" t="s">
        <v>501</v>
      </c>
      <c r="C16" s="48" t="s">
        <v>502</v>
      </c>
      <c r="D16" s="47" t="s">
        <v>481</v>
      </c>
    </row>
    <row r="17" spans="1:4" ht="15.75" thickBot="1" x14ac:dyDescent="0.3">
      <c r="A17" s="971"/>
      <c r="B17" s="43" t="s">
        <v>503</v>
      </c>
      <c r="C17" s="48" t="s">
        <v>504</v>
      </c>
      <c r="D17" s="47" t="s">
        <v>481</v>
      </c>
    </row>
    <row r="18" spans="1:4" ht="15.75" thickBot="1" x14ac:dyDescent="0.3">
      <c r="A18" s="971"/>
      <c r="B18" s="43" t="s">
        <v>505</v>
      </c>
      <c r="C18" s="48" t="s">
        <v>506</v>
      </c>
      <c r="D18" s="47" t="s">
        <v>481</v>
      </c>
    </row>
    <row r="19" spans="1:4" ht="15.75" thickBot="1" x14ac:dyDescent="0.3">
      <c r="A19" s="971"/>
      <c r="B19" s="43" t="s">
        <v>507</v>
      </c>
      <c r="C19" s="48" t="s">
        <v>508</v>
      </c>
      <c r="D19" s="47" t="s">
        <v>481</v>
      </c>
    </row>
    <row r="20" spans="1:4" ht="15.75" thickBot="1" x14ac:dyDescent="0.3">
      <c r="A20" s="971"/>
      <c r="B20" s="43" t="s">
        <v>509</v>
      </c>
      <c r="C20" s="48" t="s">
        <v>510</v>
      </c>
      <c r="D20" s="47" t="s">
        <v>481</v>
      </c>
    </row>
    <row r="21" spans="1:4" ht="15.75" thickBot="1" x14ac:dyDescent="0.3">
      <c r="A21" s="971"/>
      <c r="B21" s="43" t="s">
        <v>511</v>
      </c>
      <c r="C21" s="48" t="s">
        <v>512</v>
      </c>
      <c r="D21" s="47" t="s">
        <v>481</v>
      </c>
    </row>
    <row r="22" spans="1:4" ht="15.75" thickBot="1" x14ac:dyDescent="0.3">
      <c r="A22" s="971"/>
      <c r="B22" s="43" t="s">
        <v>513</v>
      </c>
      <c r="C22" s="48" t="s">
        <v>514</v>
      </c>
      <c r="D22" s="47" t="s">
        <v>498</v>
      </c>
    </row>
    <row r="23" spans="1:4" ht="15.75" thickBot="1" x14ac:dyDescent="0.3">
      <c r="A23" s="971"/>
      <c r="B23" s="43" t="s">
        <v>515</v>
      </c>
      <c r="C23" s="48" t="s">
        <v>516</v>
      </c>
      <c r="D23" s="47" t="s">
        <v>481</v>
      </c>
    </row>
    <row r="24" spans="1:4" ht="15.75" thickBot="1" x14ac:dyDescent="0.3">
      <c r="A24" s="971"/>
      <c r="B24" s="43" t="s">
        <v>517</v>
      </c>
      <c r="C24" s="48" t="s">
        <v>518</v>
      </c>
      <c r="D24" s="47" t="s">
        <v>481</v>
      </c>
    </row>
    <row r="25" spans="1:4" ht="15.75" thickBot="1" x14ac:dyDescent="0.3">
      <c r="A25" s="971"/>
      <c r="B25" s="43" t="s">
        <v>519</v>
      </c>
      <c r="C25" s="48" t="s">
        <v>520</v>
      </c>
      <c r="D25" s="47" t="s">
        <v>481</v>
      </c>
    </row>
    <row r="26" spans="1:4" ht="15.75" thickBot="1" x14ac:dyDescent="0.3">
      <c r="A26" s="971"/>
      <c r="B26" s="43" t="s">
        <v>521</v>
      </c>
      <c r="C26" s="48" t="s">
        <v>522</v>
      </c>
      <c r="D26" s="47" t="s">
        <v>481</v>
      </c>
    </row>
    <row r="27" spans="1:4" ht="15.75" thickBot="1" x14ac:dyDescent="0.3">
      <c r="A27" s="971"/>
      <c r="B27" s="43" t="s">
        <v>523</v>
      </c>
      <c r="C27" s="48" t="s">
        <v>524</v>
      </c>
      <c r="D27" s="47" t="s">
        <v>481</v>
      </c>
    </row>
    <row r="28" spans="1:4" ht="15.75" thickBot="1" x14ac:dyDescent="0.3">
      <c r="A28" s="971"/>
      <c r="B28" s="43" t="s">
        <v>525</v>
      </c>
      <c r="C28" s="48" t="s">
        <v>526</v>
      </c>
      <c r="D28" s="47" t="s">
        <v>481</v>
      </c>
    </row>
    <row r="29" spans="1:4" ht="15.75" thickBot="1" x14ac:dyDescent="0.3">
      <c r="A29" s="971"/>
      <c r="B29" s="43" t="s">
        <v>527</v>
      </c>
      <c r="C29" s="48" t="s">
        <v>528</v>
      </c>
      <c r="D29" s="47" t="s">
        <v>481</v>
      </c>
    </row>
    <row r="30" spans="1:4" ht="15.75" thickBot="1" x14ac:dyDescent="0.3">
      <c r="A30" s="971"/>
      <c r="B30" s="43" t="s">
        <v>529</v>
      </c>
      <c r="C30" s="48" t="s">
        <v>530</v>
      </c>
      <c r="D30" s="47" t="s">
        <v>481</v>
      </c>
    </row>
    <row r="31" spans="1:4" ht="15.75" thickBot="1" x14ac:dyDescent="0.3">
      <c r="A31" s="971"/>
      <c r="B31" s="43" t="s">
        <v>531</v>
      </c>
      <c r="C31" s="48" t="s">
        <v>532</v>
      </c>
      <c r="D31" s="47" t="s">
        <v>498</v>
      </c>
    </row>
    <row r="32" spans="1:4" ht="15.75" thickBot="1" x14ac:dyDescent="0.3">
      <c r="A32" s="971"/>
      <c r="B32" s="43" t="s">
        <v>533</v>
      </c>
      <c r="C32" s="48" t="s">
        <v>534</v>
      </c>
      <c r="D32" s="47" t="s">
        <v>481</v>
      </c>
    </row>
    <row r="33" spans="1:4" ht="15.75" thickBot="1" x14ac:dyDescent="0.3">
      <c r="A33" s="971"/>
      <c r="B33" s="43" t="s">
        <v>535</v>
      </c>
      <c r="C33" s="48" t="s">
        <v>536</v>
      </c>
      <c r="D33" s="47" t="s">
        <v>481</v>
      </c>
    </row>
    <row r="34" spans="1:4" ht="15.75" thickBot="1" x14ac:dyDescent="0.3">
      <c r="A34" s="971"/>
      <c r="B34" s="43" t="s">
        <v>537</v>
      </c>
      <c r="C34" s="48" t="s">
        <v>538</v>
      </c>
      <c r="D34" s="47" t="s">
        <v>481</v>
      </c>
    </row>
    <row r="35" spans="1:4" ht="15.75" thickBot="1" x14ac:dyDescent="0.3">
      <c r="A35" s="971"/>
      <c r="B35" s="43" t="s">
        <v>539</v>
      </c>
      <c r="C35" s="48" t="s">
        <v>540</v>
      </c>
      <c r="D35" s="47" t="s">
        <v>481</v>
      </c>
    </row>
    <row r="36" spans="1:4" ht="15.75" thickBot="1" x14ac:dyDescent="0.3">
      <c r="A36" s="971"/>
      <c r="B36" s="43" t="s">
        <v>541</v>
      </c>
      <c r="C36" s="48" t="s">
        <v>542</v>
      </c>
      <c r="D36" s="47" t="s">
        <v>498</v>
      </c>
    </row>
    <row r="37" spans="1:4" ht="15.75" thickBot="1" x14ac:dyDescent="0.3">
      <c r="A37" s="971"/>
      <c r="B37" s="43" t="s">
        <v>543</v>
      </c>
      <c r="C37" s="48" t="s">
        <v>544</v>
      </c>
      <c r="D37" s="47" t="s">
        <v>481</v>
      </c>
    </row>
    <row r="38" spans="1:4" ht="15.75" thickBot="1" x14ac:dyDescent="0.3">
      <c r="A38" s="971"/>
      <c r="B38" s="43" t="s">
        <v>545</v>
      </c>
      <c r="C38" s="48" t="s">
        <v>546</v>
      </c>
      <c r="D38" s="47" t="s">
        <v>481</v>
      </c>
    </row>
    <row r="39" spans="1:4" ht="15.75" thickBot="1" x14ac:dyDescent="0.3">
      <c r="A39" s="971"/>
      <c r="B39" s="43" t="s">
        <v>547</v>
      </c>
      <c r="C39" s="48" t="s">
        <v>548</v>
      </c>
      <c r="D39" s="47" t="s">
        <v>481</v>
      </c>
    </row>
    <row r="40" spans="1:4" ht="15.75" thickBot="1" x14ac:dyDescent="0.3">
      <c r="A40" s="971"/>
      <c r="B40" s="43" t="s">
        <v>549</v>
      </c>
      <c r="C40" s="48" t="s">
        <v>550</v>
      </c>
      <c r="D40" s="47" t="s">
        <v>481</v>
      </c>
    </row>
    <row r="41" spans="1:4" ht="15.75" thickBot="1" x14ac:dyDescent="0.3">
      <c r="A41" s="971"/>
      <c r="B41" s="43" t="s">
        <v>551</v>
      </c>
      <c r="C41" s="48" t="s">
        <v>552</v>
      </c>
      <c r="D41" s="47" t="s">
        <v>481</v>
      </c>
    </row>
    <row r="42" spans="1:4" ht="15.75" thickBot="1" x14ac:dyDescent="0.3">
      <c r="A42" s="971"/>
      <c r="B42" s="43" t="s">
        <v>553</v>
      </c>
      <c r="C42" s="47" t="s">
        <v>554</v>
      </c>
      <c r="D42" s="47" t="s">
        <v>498</v>
      </c>
    </row>
    <row r="43" spans="1:4" ht="15.75" thickBot="1" x14ac:dyDescent="0.3">
      <c r="A43" s="971"/>
      <c r="B43" s="43" t="s">
        <v>555</v>
      </c>
      <c r="C43" s="48" t="s">
        <v>556</v>
      </c>
      <c r="D43" s="47" t="s">
        <v>481</v>
      </c>
    </row>
    <row r="44" spans="1:4" ht="15.75" thickBot="1" x14ac:dyDescent="0.3">
      <c r="A44" s="971"/>
      <c r="B44" s="43" t="s">
        <v>557</v>
      </c>
      <c r="C44" s="48" t="s">
        <v>558</v>
      </c>
      <c r="D44" s="47" t="s">
        <v>481</v>
      </c>
    </row>
    <row r="45" spans="1:4" ht="15.75" thickBot="1" x14ac:dyDescent="0.3">
      <c r="A45" s="971"/>
      <c r="B45" s="43" t="s">
        <v>559</v>
      </c>
      <c r="C45" s="48" t="s">
        <v>560</v>
      </c>
      <c r="D45" s="47" t="s">
        <v>481</v>
      </c>
    </row>
    <row r="46" spans="1:4" ht="15.75" thickBot="1" x14ac:dyDescent="0.3">
      <c r="A46" s="971"/>
      <c r="B46" s="43" t="s">
        <v>561</v>
      </c>
      <c r="C46" s="48" t="s">
        <v>562</v>
      </c>
      <c r="D46" s="47" t="s">
        <v>481</v>
      </c>
    </row>
    <row r="47" spans="1:4" ht="15.75" thickBot="1" x14ac:dyDescent="0.3">
      <c r="A47" s="972"/>
      <c r="B47" s="43" t="s">
        <v>563</v>
      </c>
      <c r="C47" s="48" t="s">
        <v>564</v>
      </c>
      <c r="D47" s="47" t="s">
        <v>498</v>
      </c>
    </row>
    <row r="48" spans="1:4" ht="15.75" thickBot="1" x14ac:dyDescent="0.3">
      <c r="A48" s="976" t="s">
        <v>27</v>
      </c>
      <c r="B48" s="43" t="s">
        <v>565</v>
      </c>
      <c r="C48" s="48" t="s">
        <v>566</v>
      </c>
      <c r="D48" s="47" t="s">
        <v>476</v>
      </c>
    </row>
    <row r="49" spans="1:4" ht="15.75" thickBot="1" x14ac:dyDescent="0.3">
      <c r="A49" s="977"/>
      <c r="B49" s="43" t="s">
        <v>567</v>
      </c>
      <c r="C49" s="47" t="s">
        <v>568</v>
      </c>
      <c r="D49" s="47" t="s">
        <v>481</v>
      </c>
    </row>
    <row r="50" spans="1:4" ht="15.75" thickBot="1" x14ac:dyDescent="0.3">
      <c r="A50" s="977"/>
      <c r="B50" s="43" t="s">
        <v>569</v>
      </c>
      <c r="C50" s="47" t="s">
        <v>570</v>
      </c>
      <c r="D50" s="47" t="s">
        <v>481</v>
      </c>
    </row>
    <row r="51" spans="1:4" ht="15.75" thickBot="1" x14ac:dyDescent="0.3">
      <c r="A51" s="977"/>
      <c r="B51" s="43" t="s">
        <v>571</v>
      </c>
      <c r="C51" s="47" t="s">
        <v>572</v>
      </c>
      <c r="D51" s="47" t="s">
        <v>481</v>
      </c>
    </row>
    <row r="52" spans="1:4" ht="15.75" thickBot="1" x14ac:dyDescent="0.3">
      <c r="A52" s="977"/>
      <c r="B52" s="43" t="s">
        <v>573</v>
      </c>
      <c r="C52" s="47" t="s">
        <v>574</v>
      </c>
      <c r="D52" s="47" t="s">
        <v>481</v>
      </c>
    </row>
    <row r="53" spans="1:4" ht="15.75" thickBot="1" x14ac:dyDescent="0.3">
      <c r="A53" s="977"/>
      <c r="B53" s="43" t="s">
        <v>575</v>
      </c>
      <c r="C53" s="47" t="s">
        <v>576</v>
      </c>
      <c r="D53" s="47" t="s">
        <v>498</v>
      </c>
    </row>
    <row r="54" spans="1:4" ht="15.75" thickBot="1" x14ac:dyDescent="0.3">
      <c r="A54" s="977"/>
      <c r="B54" s="43" t="s">
        <v>577</v>
      </c>
      <c r="C54" s="47" t="s">
        <v>578</v>
      </c>
      <c r="D54" s="47" t="s">
        <v>481</v>
      </c>
    </row>
    <row r="55" spans="1:4" ht="15.75" thickBot="1" x14ac:dyDescent="0.3">
      <c r="A55" s="977"/>
      <c r="B55" s="43" t="s">
        <v>579</v>
      </c>
      <c r="C55" s="47" t="s">
        <v>580</v>
      </c>
      <c r="D55" s="47" t="s">
        <v>481</v>
      </c>
    </row>
    <row r="56" spans="1:4" ht="15.75" thickBot="1" x14ac:dyDescent="0.3">
      <c r="A56" s="977"/>
      <c r="B56" s="43" t="s">
        <v>389</v>
      </c>
      <c r="C56" s="47" t="s">
        <v>581</v>
      </c>
      <c r="D56" s="47" t="s">
        <v>481</v>
      </c>
    </row>
    <row r="57" spans="1:4" ht="15.75" thickBot="1" x14ac:dyDescent="0.3">
      <c r="A57" s="977"/>
      <c r="B57" s="43" t="s">
        <v>582</v>
      </c>
      <c r="C57" s="47" t="s">
        <v>583</v>
      </c>
      <c r="D57" s="47" t="s">
        <v>481</v>
      </c>
    </row>
    <row r="58" spans="1:4" ht="15.75" thickBot="1" x14ac:dyDescent="0.3">
      <c r="A58" s="977"/>
      <c r="B58" s="43" t="s">
        <v>584</v>
      </c>
      <c r="C58" s="47" t="s">
        <v>585</v>
      </c>
      <c r="D58" s="47" t="s">
        <v>481</v>
      </c>
    </row>
    <row r="59" spans="1:4" ht="15.75" thickBot="1" x14ac:dyDescent="0.3">
      <c r="A59" s="977"/>
      <c r="B59" s="43" t="s">
        <v>586</v>
      </c>
      <c r="C59" s="47" t="s">
        <v>587</v>
      </c>
      <c r="D59" s="47" t="s">
        <v>498</v>
      </c>
    </row>
    <row r="60" spans="1:4" ht="15.75" thickBot="1" x14ac:dyDescent="0.3">
      <c r="A60" s="977"/>
      <c r="B60" s="43" t="s">
        <v>588</v>
      </c>
      <c r="C60" s="47" t="s">
        <v>589</v>
      </c>
      <c r="D60" s="47" t="s">
        <v>481</v>
      </c>
    </row>
    <row r="61" spans="1:4" ht="15.75" thickBot="1" x14ac:dyDescent="0.3">
      <c r="A61" s="977"/>
      <c r="B61" s="43" t="s">
        <v>590</v>
      </c>
      <c r="C61" s="47" t="s">
        <v>591</v>
      </c>
      <c r="D61" s="47" t="s">
        <v>481</v>
      </c>
    </row>
    <row r="62" spans="1:4" ht="15.75" thickBot="1" x14ac:dyDescent="0.3">
      <c r="A62" s="977"/>
      <c r="B62" s="43" t="s">
        <v>592</v>
      </c>
      <c r="C62" s="47" t="s">
        <v>593</v>
      </c>
      <c r="D62" s="47" t="s">
        <v>481</v>
      </c>
    </row>
    <row r="63" spans="1:4" ht="15.75" thickBot="1" x14ac:dyDescent="0.3">
      <c r="A63" s="977"/>
      <c r="B63" s="43" t="s">
        <v>594</v>
      </c>
      <c r="C63" s="47" t="s">
        <v>595</v>
      </c>
      <c r="D63" s="47" t="s">
        <v>481</v>
      </c>
    </row>
    <row r="64" spans="1:4" ht="15.75" thickBot="1" x14ac:dyDescent="0.3">
      <c r="A64" s="977"/>
      <c r="B64" s="43" t="s">
        <v>596</v>
      </c>
      <c r="C64" s="47" t="s">
        <v>597</v>
      </c>
      <c r="D64" s="47" t="s">
        <v>481</v>
      </c>
    </row>
    <row r="65" spans="1:4" ht="15.75" thickBot="1" x14ac:dyDescent="0.3">
      <c r="A65" s="977"/>
      <c r="B65" s="43" t="s">
        <v>598</v>
      </c>
      <c r="C65" s="47" t="s">
        <v>599</v>
      </c>
      <c r="D65" s="47" t="s">
        <v>481</v>
      </c>
    </row>
    <row r="66" spans="1:4" ht="15.75" thickBot="1" x14ac:dyDescent="0.3">
      <c r="A66" s="977"/>
      <c r="B66" s="43" t="s">
        <v>600</v>
      </c>
      <c r="C66" s="47" t="s">
        <v>601</v>
      </c>
      <c r="D66" s="47" t="s">
        <v>498</v>
      </c>
    </row>
    <row r="67" spans="1:4" ht="15.75" thickBot="1" x14ac:dyDescent="0.3">
      <c r="A67" s="977"/>
      <c r="B67" s="43" t="s">
        <v>602</v>
      </c>
      <c r="C67" s="47" t="s">
        <v>603</v>
      </c>
      <c r="D67" s="47" t="s">
        <v>481</v>
      </c>
    </row>
    <row r="68" spans="1:4" ht="15.75" thickBot="1" x14ac:dyDescent="0.3">
      <c r="A68" s="977"/>
      <c r="B68" s="43" t="s">
        <v>604</v>
      </c>
      <c r="C68" s="47" t="s">
        <v>605</v>
      </c>
      <c r="D68" s="47" t="s">
        <v>481</v>
      </c>
    </row>
    <row r="69" spans="1:4" ht="15.75" thickBot="1" x14ac:dyDescent="0.3">
      <c r="A69" s="977"/>
      <c r="B69" s="43" t="s">
        <v>390</v>
      </c>
      <c r="C69" s="47" t="s">
        <v>383</v>
      </c>
      <c r="D69" s="47" t="s">
        <v>481</v>
      </c>
    </row>
    <row r="70" spans="1:4" ht="15.75" thickBot="1" x14ac:dyDescent="0.3">
      <c r="A70" s="977"/>
      <c r="B70" s="43" t="s">
        <v>606</v>
      </c>
      <c r="C70" s="47" t="s">
        <v>607</v>
      </c>
      <c r="D70" s="47" t="s">
        <v>481</v>
      </c>
    </row>
    <row r="71" spans="1:4" ht="15.75" thickBot="1" x14ac:dyDescent="0.3">
      <c r="A71" s="978"/>
      <c r="B71" s="43" t="s">
        <v>608</v>
      </c>
      <c r="C71" s="47" t="s">
        <v>609</v>
      </c>
      <c r="D71" s="47" t="s">
        <v>498</v>
      </c>
    </row>
    <row r="72" spans="1:4" ht="15.75" thickBot="1" x14ac:dyDescent="0.3">
      <c r="A72" s="970" t="s">
        <v>21</v>
      </c>
      <c r="B72" s="43" t="s">
        <v>610</v>
      </c>
      <c r="C72" s="47" t="s">
        <v>611</v>
      </c>
      <c r="D72" s="47" t="s">
        <v>476</v>
      </c>
    </row>
    <row r="73" spans="1:4" ht="15.75" thickBot="1" x14ac:dyDescent="0.3">
      <c r="A73" s="971"/>
      <c r="B73" s="43" t="s">
        <v>612</v>
      </c>
      <c r="C73" s="47" t="s">
        <v>613</v>
      </c>
      <c r="D73" s="47" t="s">
        <v>476</v>
      </c>
    </row>
    <row r="74" spans="1:4" ht="15.75" thickBot="1" x14ac:dyDescent="0.3">
      <c r="A74" s="971"/>
      <c r="B74" s="43" t="s">
        <v>614</v>
      </c>
      <c r="C74" s="47" t="s">
        <v>615</v>
      </c>
      <c r="D74" s="47" t="s">
        <v>476</v>
      </c>
    </row>
    <row r="75" spans="1:4" ht="15.75" thickBot="1" x14ac:dyDescent="0.3">
      <c r="A75" s="971"/>
      <c r="B75" s="43" t="s">
        <v>616</v>
      </c>
      <c r="C75" s="47" t="s">
        <v>617</v>
      </c>
      <c r="D75" s="47" t="s">
        <v>481</v>
      </c>
    </row>
    <row r="76" spans="1:4" ht="15.75" thickBot="1" x14ac:dyDescent="0.3">
      <c r="A76" s="971"/>
      <c r="B76" s="43" t="s">
        <v>618</v>
      </c>
      <c r="C76" s="47" t="s">
        <v>619</v>
      </c>
      <c r="D76" s="47" t="s">
        <v>481</v>
      </c>
    </row>
    <row r="77" spans="1:4" ht="15.75" thickBot="1" x14ac:dyDescent="0.3">
      <c r="A77" s="971"/>
      <c r="B77" s="43" t="s">
        <v>620</v>
      </c>
      <c r="C77" s="47" t="s">
        <v>621</v>
      </c>
      <c r="D77" s="47" t="s">
        <v>481</v>
      </c>
    </row>
    <row r="78" spans="1:4" ht="15.75" thickBot="1" x14ac:dyDescent="0.3">
      <c r="A78" s="971"/>
      <c r="B78" s="43" t="s">
        <v>622</v>
      </c>
      <c r="C78" s="47" t="s">
        <v>623</v>
      </c>
      <c r="D78" s="47" t="s">
        <v>498</v>
      </c>
    </row>
    <row r="79" spans="1:4" ht="15.75" thickBot="1" x14ac:dyDescent="0.3">
      <c r="A79" s="971"/>
      <c r="B79" s="43" t="s">
        <v>624</v>
      </c>
      <c r="C79" s="47" t="s">
        <v>625</v>
      </c>
      <c r="D79" s="47" t="s">
        <v>481</v>
      </c>
    </row>
    <row r="80" spans="1:4" ht="15.75" thickBot="1" x14ac:dyDescent="0.3">
      <c r="A80" s="971"/>
      <c r="B80" s="43" t="s">
        <v>626</v>
      </c>
      <c r="C80" s="47" t="s">
        <v>627</v>
      </c>
      <c r="D80" s="47" t="s">
        <v>481</v>
      </c>
    </row>
    <row r="81" spans="1:4" ht="15.75" thickBot="1" x14ac:dyDescent="0.3">
      <c r="A81" s="971"/>
      <c r="B81" s="43" t="s">
        <v>628</v>
      </c>
      <c r="C81" s="47" t="s">
        <v>629</v>
      </c>
      <c r="D81" s="47" t="s">
        <v>481</v>
      </c>
    </row>
    <row r="82" spans="1:4" ht="15.75" thickBot="1" x14ac:dyDescent="0.3">
      <c r="A82" s="971"/>
      <c r="B82" s="43" t="s">
        <v>630</v>
      </c>
      <c r="C82" s="47" t="s">
        <v>631</v>
      </c>
      <c r="D82" s="47" t="s">
        <v>481</v>
      </c>
    </row>
    <row r="83" spans="1:4" ht="15.75" thickBot="1" x14ac:dyDescent="0.3">
      <c r="A83" s="972"/>
      <c r="B83" s="43" t="s">
        <v>632</v>
      </c>
      <c r="C83" s="47" t="s">
        <v>633</v>
      </c>
      <c r="D83" s="47" t="s">
        <v>498</v>
      </c>
    </row>
    <row r="84" spans="1:4" ht="15.75" thickBot="1" x14ac:dyDescent="0.3">
      <c r="A84" s="970" t="s">
        <v>469</v>
      </c>
      <c r="B84" s="43" t="s">
        <v>634</v>
      </c>
      <c r="C84" s="47" t="s">
        <v>635</v>
      </c>
      <c r="D84" s="47" t="s">
        <v>476</v>
      </c>
    </row>
    <row r="85" spans="1:4" ht="15.75" thickBot="1" x14ac:dyDescent="0.3">
      <c r="A85" s="971"/>
      <c r="B85" s="43" t="s">
        <v>400</v>
      </c>
      <c r="C85" s="47" t="s">
        <v>636</v>
      </c>
      <c r="D85" s="47" t="s">
        <v>481</v>
      </c>
    </row>
    <row r="86" spans="1:4" ht="15.75" thickBot="1" x14ac:dyDescent="0.3">
      <c r="A86" s="971"/>
      <c r="B86" s="43" t="s">
        <v>637</v>
      </c>
      <c r="C86" s="47" t="s">
        <v>638</v>
      </c>
      <c r="D86" s="47" t="s">
        <v>481</v>
      </c>
    </row>
    <row r="87" spans="1:4" ht="15.75" thickBot="1" x14ac:dyDescent="0.3">
      <c r="A87" s="971"/>
      <c r="B87" s="43" t="s">
        <v>639</v>
      </c>
      <c r="C87" s="47" t="s">
        <v>640</v>
      </c>
      <c r="D87" s="47" t="s">
        <v>481</v>
      </c>
    </row>
    <row r="88" spans="1:4" ht="15.75" thickBot="1" x14ac:dyDescent="0.3">
      <c r="A88" s="971"/>
      <c r="B88" s="43" t="s">
        <v>641</v>
      </c>
      <c r="C88" s="47" t="s">
        <v>642</v>
      </c>
      <c r="D88" s="47" t="s">
        <v>481</v>
      </c>
    </row>
    <row r="89" spans="1:4" ht="15.75" thickBot="1" x14ac:dyDescent="0.3">
      <c r="A89" s="971"/>
      <c r="B89" s="43" t="s">
        <v>643</v>
      </c>
      <c r="C89" s="47" t="s">
        <v>644</v>
      </c>
      <c r="D89" s="47" t="s">
        <v>481</v>
      </c>
    </row>
    <row r="90" spans="1:4" ht="15.75" thickBot="1" x14ac:dyDescent="0.3">
      <c r="A90" s="971"/>
      <c r="B90" s="43" t="s">
        <v>645</v>
      </c>
      <c r="C90" s="47" t="s">
        <v>646</v>
      </c>
      <c r="D90" s="47" t="s">
        <v>481</v>
      </c>
    </row>
    <row r="91" spans="1:4" ht="15.75" thickBot="1" x14ac:dyDescent="0.3">
      <c r="A91" s="971"/>
      <c r="B91" s="43" t="s">
        <v>647</v>
      </c>
      <c r="C91" s="47" t="s">
        <v>648</v>
      </c>
      <c r="D91" s="47" t="s">
        <v>498</v>
      </c>
    </row>
    <row r="92" spans="1:4" ht="15.75" thickBot="1" x14ac:dyDescent="0.3">
      <c r="A92" s="971"/>
      <c r="B92" s="43" t="s">
        <v>649</v>
      </c>
      <c r="C92" s="47" t="s">
        <v>650</v>
      </c>
      <c r="D92" s="47" t="s">
        <v>481</v>
      </c>
    </row>
    <row r="93" spans="1:4" ht="15.75" thickBot="1" x14ac:dyDescent="0.3">
      <c r="A93" s="971"/>
      <c r="B93" s="43" t="s">
        <v>651</v>
      </c>
      <c r="C93" s="47" t="s">
        <v>652</v>
      </c>
      <c r="D93" s="47" t="s">
        <v>481</v>
      </c>
    </row>
    <row r="94" spans="1:4" ht="15.75" thickBot="1" x14ac:dyDescent="0.3">
      <c r="A94" s="971"/>
      <c r="B94" s="43" t="s">
        <v>653</v>
      </c>
      <c r="C94" s="47" t="s">
        <v>654</v>
      </c>
      <c r="D94" s="47" t="s">
        <v>481</v>
      </c>
    </row>
    <row r="95" spans="1:4" ht="15.75" thickBot="1" x14ac:dyDescent="0.3">
      <c r="A95" s="971"/>
      <c r="B95" s="43" t="s">
        <v>655</v>
      </c>
      <c r="C95" s="47" t="s">
        <v>656</v>
      </c>
      <c r="D95" s="47" t="s">
        <v>481</v>
      </c>
    </row>
    <row r="96" spans="1:4" ht="15.75" thickBot="1" x14ac:dyDescent="0.3">
      <c r="A96" s="971"/>
      <c r="B96" s="43" t="s">
        <v>393</v>
      </c>
      <c r="C96" s="47" t="s">
        <v>382</v>
      </c>
      <c r="D96" s="47" t="s">
        <v>481</v>
      </c>
    </row>
    <row r="97" spans="1:4" ht="15.75" thickBot="1" x14ac:dyDescent="0.3">
      <c r="A97" s="971"/>
      <c r="B97" s="43" t="s">
        <v>657</v>
      </c>
      <c r="C97" s="47" t="s">
        <v>658</v>
      </c>
      <c r="D97" s="47" t="s">
        <v>481</v>
      </c>
    </row>
    <row r="98" spans="1:4" ht="15.75" thickBot="1" x14ac:dyDescent="0.3">
      <c r="A98" s="971"/>
      <c r="B98" s="43" t="s">
        <v>659</v>
      </c>
      <c r="C98" s="47" t="s">
        <v>660</v>
      </c>
      <c r="D98" s="47" t="s">
        <v>481</v>
      </c>
    </row>
    <row r="99" spans="1:4" ht="15.75" thickBot="1" x14ac:dyDescent="0.3">
      <c r="A99" s="971"/>
      <c r="B99" s="43" t="s">
        <v>661</v>
      </c>
      <c r="C99" s="47" t="s">
        <v>662</v>
      </c>
      <c r="D99" s="47" t="s">
        <v>498</v>
      </c>
    </row>
    <row r="100" spans="1:4" ht="15.75" thickBot="1" x14ac:dyDescent="0.3">
      <c r="A100" s="971"/>
      <c r="B100" s="43" t="s">
        <v>663</v>
      </c>
      <c r="C100" s="47" t="s">
        <v>664</v>
      </c>
      <c r="D100" s="47" t="s">
        <v>481</v>
      </c>
    </row>
    <row r="101" spans="1:4" ht="15.75" thickBot="1" x14ac:dyDescent="0.3">
      <c r="A101" s="971"/>
      <c r="B101" s="43" t="s">
        <v>665</v>
      </c>
      <c r="C101" s="47" t="s">
        <v>666</v>
      </c>
      <c r="D101" s="47" t="s">
        <v>481</v>
      </c>
    </row>
    <row r="102" spans="1:4" ht="15.75" thickBot="1" x14ac:dyDescent="0.3">
      <c r="A102" s="971"/>
      <c r="B102" s="43" t="s">
        <v>667</v>
      </c>
      <c r="C102" s="47" t="s">
        <v>668</v>
      </c>
      <c r="D102" s="47" t="s">
        <v>481</v>
      </c>
    </row>
    <row r="103" spans="1:4" ht="15.75" thickBot="1" x14ac:dyDescent="0.3">
      <c r="A103" s="971"/>
      <c r="B103" s="43" t="s">
        <v>669</v>
      </c>
      <c r="C103" s="47" t="s">
        <v>670</v>
      </c>
      <c r="D103" s="47" t="s">
        <v>481</v>
      </c>
    </row>
    <row r="104" spans="1:4" ht="15.75" thickBot="1" x14ac:dyDescent="0.3">
      <c r="A104" s="971"/>
      <c r="B104" s="43" t="s">
        <v>671</v>
      </c>
      <c r="C104" s="47" t="s">
        <v>672</v>
      </c>
      <c r="D104" s="47" t="s">
        <v>481</v>
      </c>
    </row>
    <row r="105" spans="1:4" ht="15.75" thickBot="1" x14ac:dyDescent="0.3">
      <c r="A105" s="971"/>
      <c r="B105" s="43" t="s">
        <v>673</v>
      </c>
      <c r="C105" s="47" t="s">
        <v>674</v>
      </c>
      <c r="D105" s="47" t="s">
        <v>498</v>
      </c>
    </row>
    <row r="106" spans="1:4" ht="15.75" thickBot="1" x14ac:dyDescent="0.3">
      <c r="A106" s="971"/>
      <c r="B106" s="43" t="s">
        <v>675</v>
      </c>
      <c r="C106" s="47" t="s">
        <v>676</v>
      </c>
      <c r="D106" s="47" t="s">
        <v>481</v>
      </c>
    </row>
    <row r="107" spans="1:4" ht="15.75" thickBot="1" x14ac:dyDescent="0.3">
      <c r="A107" s="971"/>
      <c r="B107" s="43" t="s">
        <v>677</v>
      </c>
      <c r="C107" s="47" t="s">
        <v>678</v>
      </c>
      <c r="D107" s="47" t="s">
        <v>481</v>
      </c>
    </row>
    <row r="108" spans="1:4" ht="15.75" thickBot="1" x14ac:dyDescent="0.3">
      <c r="A108" s="971"/>
      <c r="B108" s="43" t="s">
        <v>679</v>
      </c>
      <c r="C108" s="47" t="s">
        <v>680</v>
      </c>
      <c r="D108" s="47" t="s">
        <v>481</v>
      </c>
    </row>
    <row r="109" spans="1:4" ht="15.75" thickBot="1" x14ac:dyDescent="0.3">
      <c r="A109" s="971"/>
      <c r="B109" s="43" t="s">
        <v>681</v>
      </c>
      <c r="C109" s="47" t="s">
        <v>682</v>
      </c>
      <c r="D109" s="47" t="s">
        <v>481</v>
      </c>
    </row>
    <row r="110" spans="1:4" ht="15.75" thickBot="1" x14ac:dyDescent="0.3">
      <c r="A110" s="971"/>
      <c r="B110" s="43" t="s">
        <v>683</v>
      </c>
      <c r="C110" s="47" t="s">
        <v>684</v>
      </c>
      <c r="D110" s="47" t="s">
        <v>498</v>
      </c>
    </row>
    <row r="111" spans="1:4" ht="15.75" thickBot="1" x14ac:dyDescent="0.3">
      <c r="A111" s="971"/>
      <c r="B111" s="43" t="s">
        <v>685</v>
      </c>
      <c r="C111" s="47" t="s">
        <v>686</v>
      </c>
      <c r="D111" s="47" t="s">
        <v>481</v>
      </c>
    </row>
    <row r="112" spans="1:4" ht="15.75" thickBot="1" x14ac:dyDescent="0.3">
      <c r="A112" s="971"/>
      <c r="B112" s="43" t="s">
        <v>687</v>
      </c>
      <c r="C112" s="47" t="s">
        <v>688</v>
      </c>
      <c r="D112" s="47" t="s">
        <v>481</v>
      </c>
    </row>
    <row r="113" spans="1:4" ht="15.75" thickBot="1" x14ac:dyDescent="0.3">
      <c r="A113" s="971"/>
      <c r="B113" s="43" t="s">
        <v>689</v>
      </c>
      <c r="C113" s="47" t="s">
        <v>690</v>
      </c>
      <c r="D113" s="47" t="s">
        <v>481</v>
      </c>
    </row>
    <row r="114" spans="1:4" ht="15.75" thickBot="1" x14ac:dyDescent="0.3">
      <c r="A114" s="971"/>
      <c r="B114" s="43" t="s">
        <v>691</v>
      </c>
      <c r="C114" s="47" t="s">
        <v>692</v>
      </c>
      <c r="D114" s="47" t="s">
        <v>498</v>
      </c>
    </row>
    <row r="115" spans="1:4" ht="15.75" thickBot="1" x14ac:dyDescent="0.3">
      <c r="A115" s="971"/>
      <c r="B115" s="43" t="s">
        <v>693</v>
      </c>
      <c r="C115" s="47" t="s">
        <v>694</v>
      </c>
      <c r="D115" s="47" t="s">
        <v>481</v>
      </c>
    </row>
    <row r="116" spans="1:4" ht="15.75" thickBot="1" x14ac:dyDescent="0.3">
      <c r="A116" s="971"/>
      <c r="B116" s="43" t="s">
        <v>695</v>
      </c>
      <c r="C116" s="47" t="s">
        <v>696</v>
      </c>
      <c r="D116" s="47" t="s">
        <v>481</v>
      </c>
    </row>
    <row r="117" spans="1:4" ht="15.75" thickBot="1" x14ac:dyDescent="0.3">
      <c r="A117" s="971"/>
      <c r="B117" s="43" t="s">
        <v>697</v>
      </c>
      <c r="C117" s="47" t="s">
        <v>698</v>
      </c>
      <c r="D117" s="47" t="s">
        <v>481</v>
      </c>
    </row>
    <row r="118" spans="1:4" ht="15.75" thickBot="1" x14ac:dyDescent="0.3">
      <c r="A118" s="971"/>
      <c r="B118" s="43" t="s">
        <v>699</v>
      </c>
      <c r="C118" s="47" t="s">
        <v>700</v>
      </c>
      <c r="D118" s="47" t="s">
        <v>481</v>
      </c>
    </row>
    <row r="119" spans="1:4" ht="15.75" thickBot="1" x14ac:dyDescent="0.3">
      <c r="A119" s="971"/>
      <c r="B119" s="43" t="s">
        <v>701</v>
      </c>
      <c r="C119" s="47" t="s">
        <v>702</v>
      </c>
      <c r="D119" s="47" t="s">
        <v>481</v>
      </c>
    </row>
    <row r="120" spans="1:4" ht="15.75" thickBot="1" x14ac:dyDescent="0.3">
      <c r="A120" s="971"/>
      <c r="B120" s="43" t="s">
        <v>703</v>
      </c>
      <c r="C120" s="47" t="s">
        <v>704</v>
      </c>
      <c r="D120" s="47" t="s">
        <v>498</v>
      </c>
    </row>
    <row r="121" spans="1:4" ht="15.75" thickBot="1" x14ac:dyDescent="0.3">
      <c r="A121" s="971"/>
      <c r="B121" s="43" t="s">
        <v>705</v>
      </c>
      <c r="C121" s="47" t="s">
        <v>706</v>
      </c>
      <c r="D121" s="47" t="s">
        <v>481</v>
      </c>
    </row>
    <row r="122" spans="1:4" ht="15.75" thickBot="1" x14ac:dyDescent="0.3">
      <c r="A122" s="971"/>
      <c r="B122" s="43" t="s">
        <v>707</v>
      </c>
      <c r="C122" s="47" t="s">
        <v>708</v>
      </c>
      <c r="D122" s="47" t="s">
        <v>481</v>
      </c>
    </row>
    <row r="123" spans="1:4" ht="15.75" thickBot="1" x14ac:dyDescent="0.3">
      <c r="A123" s="971"/>
      <c r="B123" s="43" t="s">
        <v>709</v>
      </c>
      <c r="C123" s="47" t="s">
        <v>710</v>
      </c>
      <c r="D123" s="47" t="s">
        <v>481</v>
      </c>
    </row>
    <row r="124" spans="1:4" ht="15.75" thickBot="1" x14ac:dyDescent="0.3">
      <c r="A124" s="971"/>
      <c r="B124" s="43" t="s">
        <v>711</v>
      </c>
      <c r="C124" s="47" t="s">
        <v>712</v>
      </c>
      <c r="D124" s="47" t="s">
        <v>481</v>
      </c>
    </row>
    <row r="125" spans="1:4" ht="15.75" thickBot="1" x14ac:dyDescent="0.3">
      <c r="A125" s="971"/>
      <c r="B125" s="43" t="s">
        <v>713</v>
      </c>
      <c r="C125" s="47" t="s">
        <v>714</v>
      </c>
      <c r="D125" s="47" t="s">
        <v>481</v>
      </c>
    </row>
    <row r="126" spans="1:4" ht="15.75" thickBot="1" x14ac:dyDescent="0.3">
      <c r="A126" s="971"/>
      <c r="B126" s="43" t="s">
        <v>715</v>
      </c>
      <c r="C126" s="47" t="s">
        <v>716</v>
      </c>
      <c r="D126" s="47" t="s">
        <v>498</v>
      </c>
    </row>
    <row r="127" spans="1:4" ht="15.75" thickBot="1" x14ac:dyDescent="0.3">
      <c r="A127" s="971"/>
      <c r="B127" s="43" t="s">
        <v>717</v>
      </c>
      <c r="C127" s="47" t="s">
        <v>718</v>
      </c>
      <c r="D127" s="47" t="s">
        <v>481</v>
      </c>
    </row>
    <row r="128" spans="1:4" ht="15.75" thickBot="1" x14ac:dyDescent="0.3">
      <c r="A128" s="971"/>
      <c r="B128" s="43" t="s">
        <v>719</v>
      </c>
      <c r="C128" s="47" t="s">
        <v>720</v>
      </c>
      <c r="D128" s="47" t="s">
        <v>481</v>
      </c>
    </row>
    <row r="129" spans="1:4" ht="15.75" thickBot="1" x14ac:dyDescent="0.3">
      <c r="A129" s="971"/>
      <c r="B129" s="43" t="s">
        <v>721</v>
      </c>
      <c r="C129" s="47" t="s">
        <v>722</v>
      </c>
      <c r="D129" s="47" t="s">
        <v>481</v>
      </c>
    </row>
    <row r="130" spans="1:4" ht="15.75" thickBot="1" x14ac:dyDescent="0.3">
      <c r="A130" s="971"/>
      <c r="B130" s="43" t="s">
        <v>723</v>
      </c>
      <c r="C130" s="47" t="s">
        <v>724</v>
      </c>
      <c r="D130" s="47" t="s">
        <v>481</v>
      </c>
    </row>
    <row r="131" spans="1:4" ht="15.75" thickBot="1" x14ac:dyDescent="0.3">
      <c r="A131" s="971"/>
      <c r="B131" s="43" t="s">
        <v>725</v>
      </c>
      <c r="C131" s="47" t="s">
        <v>726</v>
      </c>
      <c r="D131" s="47" t="s">
        <v>481</v>
      </c>
    </row>
    <row r="132" spans="1:4" ht="15.75" thickBot="1" x14ac:dyDescent="0.3">
      <c r="A132" s="971"/>
      <c r="B132" s="43" t="s">
        <v>727</v>
      </c>
      <c r="C132" s="47" t="s">
        <v>728</v>
      </c>
      <c r="D132" s="47" t="s">
        <v>481</v>
      </c>
    </row>
    <row r="133" spans="1:4" ht="15.75" thickBot="1" x14ac:dyDescent="0.3">
      <c r="A133" s="971"/>
      <c r="B133" s="43" t="s">
        <v>729</v>
      </c>
      <c r="C133" s="47" t="s">
        <v>730</v>
      </c>
      <c r="D133" s="47" t="s">
        <v>498</v>
      </c>
    </row>
    <row r="134" spans="1:4" ht="15.75" thickBot="1" x14ac:dyDescent="0.3">
      <c r="A134" s="971"/>
      <c r="B134" s="43" t="s">
        <v>731</v>
      </c>
      <c r="C134" s="47" t="s">
        <v>732</v>
      </c>
      <c r="D134" s="47" t="s">
        <v>481</v>
      </c>
    </row>
    <row r="135" spans="1:4" ht="15.75" thickBot="1" x14ac:dyDescent="0.3">
      <c r="A135" s="971"/>
      <c r="B135" s="43" t="s">
        <v>733</v>
      </c>
      <c r="C135" s="47" t="s">
        <v>734</v>
      </c>
      <c r="D135" s="47" t="s">
        <v>481</v>
      </c>
    </row>
    <row r="136" spans="1:4" ht="15.75" thickBot="1" x14ac:dyDescent="0.3">
      <c r="A136" s="971"/>
      <c r="B136" s="43" t="s">
        <v>735</v>
      </c>
      <c r="C136" s="47" t="s">
        <v>736</v>
      </c>
      <c r="D136" s="47" t="s">
        <v>481</v>
      </c>
    </row>
    <row r="137" spans="1:4" ht="15.75" thickBot="1" x14ac:dyDescent="0.3">
      <c r="A137" s="971"/>
      <c r="B137" s="43" t="s">
        <v>737</v>
      </c>
      <c r="C137" s="47" t="s">
        <v>738</v>
      </c>
      <c r="D137" s="47" t="s">
        <v>481</v>
      </c>
    </row>
    <row r="138" spans="1:4" ht="15.75" thickBot="1" x14ac:dyDescent="0.3">
      <c r="A138" s="971"/>
      <c r="B138" s="43" t="s">
        <v>739</v>
      </c>
      <c r="C138" s="47" t="s">
        <v>740</v>
      </c>
      <c r="D138" s="47" t="s">
        <v>498</v>
      </c>
    </row>
    <row r="139" spans="1:4" ht="15.75" thickBot="1" x14ac:dyDescent="0.3">
      <c r="A139" s="971"/>
      <c r="B139" s="43" t="s">
        <v>741</v>
      </c>
      <c r="C139" s="47" t="s">
        <v>742</v>
      </c>
      <c r="D139" s="47" t="s">
        <v>481</v>
      </c>
    </row>
    <row r="140" spans="1:4" ht="15.75" thickBot="1" x14ac:dyDescent="0.3">
      <c r="A140" s="971"/>
      <c r="B140" s="43" t="s">
        <v>743</v>
      </c>
      <c r="C140" s="47" t="s">
        <v>744</v>
      </c>
      <c r="D140" s="47" t="s">
        <v>481</v>
      </c>
    </row>
    <row r="141" spans="1:4" ht="15.75" thickBot="1" x14ac:dyDescent="0.3">
      <c r="A141" s="971"/>
      <c r="B141" s="43" t="s">
        <v>745</v>
      </c>
      <c r="C141" s="47" t="s">
        <v>746</v>
      </c>
      <c r="D141" s="47" t="s">
        <v>481</v>
      </c>
    </row>
    <row r="142" spans="1:4" ht="15.75" thickBot="1" x14ac:dyDescent="0.3">
      <c r="A142" s="971"/>
      <c r="B142" s="43" t="s">
        <v>747</v>
      </c>
      <c r="C142" s="47" t="s">
        <v>748</v>
      </c>
      <c r="D142" s="47" t="s">
        <v>481</v>
      </c>
    </row>
    <row r="143" spans="1:4" ht="15.75" thickBot="1" x14ac:dyDescent="0.3">
      <c r="A143" s="971"/>
      <c r="B143" s="43" t="s">
        <v>749</v>
      </c>
      <c r="C143" s="47" t="s">
        <v>750</v>
      </c>
      <c r="D143" s="47" t="s">
        <v>481</v>
      </c>
    </row>
    <row r="144" spans="1:4" ht="15.75" thickBot="1" x14ac:dyDescent="0.3">
      <c r="A144" s="972"/>
      <c r="B144" s="43" t="s">
        <v>751</v>
      </c>
      <c r="C144" s="47" t="s">
        <v>752</v>
      </c>
      <c r="D144" s="47" t="s">
        <v>498</v>
      </c>
    </row>
    <row r="145" spans="1:4" ht="15.75" thickBot="1" x14ac:dyDescent="0.3">
      <c r="A145" s="970" t="s">
        <v>23</v>
      </c>
      <c r="B145" s="43" t="s">
        <v>753</v>
      </c>
      <c r="C145" s="47" t="s">
        <v>754</v>
      </c>
      <c r="D145" s="47" t="s">
        <v>481</v>
      </c>
    </row>
    <row r="146" spans="1:4" ht="15.75" thickBot="1" x14ac:dyDescent="0.3">
      <c r="A146" s="971"/>
      <c r="B146" s="43" t="s">
        <v>755</v>
      </c>
      <c r="C146" s="47" t="s">
        <v>756</v>
      </c>
      <c r="D146" s="47" t="s">
        <v>481</v>
      </c>
    </row>
    <row r="147" spans="1:4" ht="15.75" thickBot="1" x14ac:dyDescent="0.3">
      <c r="A147" s="971"/>
      <c r="B147" s="43" t="s">
        <v>757</v>
      </c>
      <c r="C147" s="47" t="s">
        <v>758</v>
      </c>
      <c r="D147" s="47" t="s">
        <v>481</v>
      </c>
    </row>
    <row r="148" spans="1:4" ht="15.75" thickBot="1" x14ac:dyDescent="0.3">
      <c r="A148" s="971"/>
      <c r="B148" s="43" t="s">
        <v>759</v>
      </c>
      <c r="C148" s="47" t="s">
        <v>760</v>
      </c>
      <c r="D148" s="47" t="s">
        <v>481</v>
      </c>
    </row>
    <row r="149" spans="1:4" ht="15.75" thickBot="1" x14ac:dyDescent="0.3">
      <c r="A149" s="971"/>
      <c r="B149" s="43" t="s">
        <v>761</v>
      </c>
      <c r="C149" s="47" t="s">
        <v>762</v>
      </c>
      <c r="D149" s="47" t="s">
        <v>481</v>
      </c>
    </row>
    <row r="150" spans="1:4" ht="15.75" thickBot="1" x14ac:dyDescent="0.3">
      <c r="A150" s="971"/>
      <c r="B150" s="43" t="s">
        <v>763</v>
      </c>
      <c r="C150" s="47" t="s">
        <v>764</v>
      </c>
      <c r="D150" s="47" t="s">
        <v>498</v>
      </c>
    </row>
    <row r="151" spans="1:4" ht="15.75" thickBot="1" x14ac:dyDescent="0.3">
      <c r="A151" s="971"/>
      <c r="B151" s="43" t="s">
        <v>765</v>
      </c>
      <c r="C151" s="47" t="s">
        <v>766</v>
      </c>
      <c r="D151" s="47" t="s">
        <v>481</v>
      </c>
    </row>
    <row r="152" spans="1:4" ht="15.75" thickBot="1" x14ac:dyDescent="0.3">
      <c r="A152" s="971"/>
      <c r="B152" s="43" t="s">
        <v>767</v>
      </c>
      <c r="C152" s="47" t="s">
        <v>768</v>
      </c>
      <c r="D152" s="47" t="s">
        <v>481</v>
      </c>
    </row>
    <row r="153" spans="1:4" ht="15.75" thickBot="1" x14ac:dyDescent="0.3">
      <c r="A153" s="971"/>
      <c r="B153" s="43" t="s">
        <v>769</v>
      </c>
      <c r="C153" s="47" t="s">
        <v>770</v>
      </c>
      <c r="D153" s="47" t="s">
        <v>481</v>
      </c>
    </row>
    <row r="154" spans="1:4" ht="15.75" thickBot="1" x14ac:dyDescent="0.3">
      <c r="A154" s="971"/>
      <c r="B154" s="43" t="s">
        <v>771</v>
      </c>
      <c r="C154" s="47" t="s">
        <v>772</v>
      </c>
      <c r="D154" s="47" t="s">
        <v>481</v>
      </c>
    </row>
    <row r="155" spans="1:4" ht="15.75" thickBot="1" x14ac:dyDescent="0.3">
      <c r="A155" s="971"/>
      <c r="B155" s="43" t="s">
        <v>773</v>
      </c>
      <c r="C155" s="47" t="s">
        <v>774</v>
      </c>
      <c r="D155" s="47" t="s">
        <v>498</v>
      </c>
    </row>
    <row r="156" spans="1:4" ht="15.75" thickBot="1" x14ac:dyDescent="0.3">
      <c r="A156" s="971"/>
      <c r="B156" s="43" t="s">
        <v>775</v>
      </c>
      <c r="C156" s="47" t="s">
        <v>776</v>
      </c>
      <c r="D156" s="47" t="s">
        <v>481</v>
      </c>
    </row>
    <row r="157" spans="1:4" ht="15.75" thickBot="1" x14ac:dyDescent="0.3">
      <c r="A157" s="971"/>
      <c r="B157" s="43" t="s">
        <v>777</v>
      </c>
      <c r="C157" s="47" t="s">
        <v>778</v>
      </c>
      <c r="D157" s="47" t="s">
        <v>481</v>
      </c>
    </row>
    <row r="158" spans="1:4" ht="15.75" thickBot="1" x14ac:dyDescent="0.3">
      <c r="A158" s="971"/>
      <c r="B158" s="43" t="s">
        <v>779</v>
      </c>
      <c r="C158" s="47" t="s">
        <v>780</v>
      </c>
      <c r="D158" s="47" t="s">
        <v>481</v>
      </c>
    </row>
    <row r="159" spans="1:4" ht="15.75" thickBot="1" x14ac:dyDescent="0.3">
      <c r="A159" s="971"/>
      <c r="B159" s="43" t="s">
        <v>781</v>
      </c>
      <c r="C159" s="47" t="s">
        <v>782</v>
      </c>
      <c r="D159" s="47" t="s">
        <v>481</v>
      </c>
    </row>
    <row r="160" spans="1:4" ht="15.75" thickBot="1" x14ac:dyDescent="0.3">
      <c r="A160" s="971"/>
      <c r="B160" s="43" t="s">
        <v>783</v>
      </c>
      <c r="C160" s="47" t="s">
        <v>784</v>
      </c>
      <c r="D160" s="47" t="s">
        <v>481</v>
      </c>
    </row>
    <row r="161" spans="1:4" ht="15.75" thickBot="1" x14ac:dyDescent="0.3">
      <c r="A161" s="971"/>
      <c r="B161" s="43" t="s">
        <v>785</v>
      </c>
      <c r="C161" s="47" t="s">
        <v>786</v>
      </c>
      <c r="D161" s="47" t="s">
        <v>498</v>
      </c>
    </row>
    <row r="162" spans="1:4" ht="15.75" thickBot="1" x14ac:dyDescent="0.3">
      <c r="A162" s="971"/>
      <c r="B162" s="43" t="s">
        <v>787</v>
      </c>
      <c r="C162" s="47" t="s">
        <v>788</v>
      </c>
      <c r="D162" s="47" t="s">
        <v>481</v>
      </c>
    </row>
    <row r="163" spans="1:4" ht="15.75" thickBot="1" x14ac:dyDescent="0.3">
      <c r="A163" s="971"/>
      <c r="B163" s="43" t="s">
        <v>789</v>
      </c>
      <c r="C163" s="47" t="s">
        <v>790</v>
      </c>
      <c r="D163" s="47" t="s">
        <v>481</v>
      </c>
    </row>
    <row r="164" spans="1:4" ht="15.75" thickBot="1" x14ac:dyDescent="0.3">
      <c r="A164" s="971"/>
      <c r="B164" s="43" t="s">
        <v>791</v>
      </c>
      <c r="C164" s="47" t="s">
        <v>792</v>
      </c>
      <c r="D164" s="47" t="s">
        <v>481</v>
      </c>
    </row>
    <row r="165" spans="1:4" ht="15.75" thickBot="1" x14ac:dyDescent="0.3">
      <c r="A165" s="971"/>
      <c r="B165" s="43" t="s">
        <v>793</v>
      </c>
      <c r="C165" s="47" t="s">
        <v>794</v>
      </c>
      <c r="D165" s="47" t="s">
        <v>481</v>
      </c>
    </row>
    <row r="166" spans="1:4" ht="15.75" thickBot="1" x14ac:dyDescent="0.3">
      <c r="A166" s="971"/>
      <c r="B166" s="43" t="s">
        <v>795</v>
      </c>
      <c r="C166" s="47" t="s">
        <v>796</v>
      </c>
      <c r="D166" s="47" t="s">
        <v>481</v>
      </c>
    </row>
    <row r="167" spans="1:4" ht="15.75" thickBot="1" x14ac:dyDescent="0.3">
      <c r="A167" s="971"/>
      <c r="B167" s="43" t="s">
        <v>797</v>
      </c>
      <c r="C167" s="47" t="s">
        <v>798</v>
      </c>
      <c r="D167" s="47" t="s">
        <v>481</v>
      </c>
    </row>
    <row r="168" spans="1:4" ht="15.75" thickBot="1" x14ac:dyDescent="0.3">
      <c r="A168" s="971"/>
      <c r="B168" s="43" t="s">
        <v>799</v>
      </c>
      <c r="C168" s="47" t="s">
        <v>800</v>
      </c>
      <c r="D168" s="47" t="s">
        <v>498</v>
      </c>
    </row>
    <row r="169" spans="1:4" ht="15.75" thickBot="1" x14ac:dyDescent="0.3">
      <c r="A169" s="971"/>
      <c r="B169" s="43" t="s">
        <v>801</v>
      </c>
      <c r="C169" s="47" t="s">
        <v>802</v>
      </c>
      <c r="D169" s="47" t="s">
        <v>481</v>
      </c>
    </row>
    <row r="170" spans="1:4" ht="15.75" thickBot="1" x14ac:dyDescent="0.3">
      <c r="A170" s="971"/>
      <c r="B170" s="43" t="s">
        <v>803</v>
      </c>
      <c r="C170" s="47" t="s">
        <v>804</v>
      </c>
      <c r="D170" s="47" t="s">
        <v>481</v>
      </c>
    </row>
    <row r="171" spans="1:4" ht="15.75" thickBot="1" x14ac:dyDescent="0.3">
      <c r="A171" s="971"/>
      <c r="B171" s="43" t="s">
        <v>805</v>
      </c>
      <c r="C171" s="47" t="s">
        <v>806</v>
      </c>
      <c r="D171" s="47" t="s">
        <v>481</v>
      </c>
    </row>
    <row r="172" spans="1:4" ht="15.75" thickBot="1" x14ac:dyDescent="0.3">
      <c r="A172" s="971"/>
      <c r="B172" s="43" t="s">
        <v>807</v>
      </c>
      <c r="C172" s="47" t="s">
        <v>808</v>
      </c>
      <c r="D172" s="47" t="s">
        <v>481</v>
      </c>
    </row>
    <row r="173" spans="1:4" ht="15.75" thickBot="1" x14ac:dyDescent="0.3">
      <c r="A173" s="971"/>
      <c r="B173" s="43" t="s">
        <v>809</v>
      </c>
      <c r="C173" s="47" t="s">
        <v>810</v>
      </c>
      <c r="D173" s="47" t="s">
        <v>481</v>
      </c>
    </row>
    <row r="174" spans="1:4" ht="15.75" thickBot="1" x14ac:dyDescent="0.3">
      <c r="A174" s="972"/>
      <c r="B174" s="43" t="s">
        <v>811</v>
      </c>
      <c r="C174" s="47" t="s">
        <v>812</v>
      </c>
      <c r="D174" s="47" t="s">
        <v>498</v>
      </c>
    </row>
    <row r="175" spans="1:4" ht="15.75" thickBot="1" x14ac:dyDescent="0.3">
      <c r="A175" s="970" t="s">
        <v>22</v>
      </c>
      <c r="B175" s="43" t="s">
        <v>813</v>
      </c>
      <c r="C175" s="47" t="s">
        <v>814</v>
      </c>
      <c r="D175" s="47" t="s">
        <v>481</v>
      </c>
    </row>
    <row r="176" spans="1:4" ht="15.75" thickBot="1" x14ac:dyDescent="0.3">
      <c r="A176" s="971"/>
      <c r="B176" s="43" t="s">
        <v>392</v>
      </c>
      <c r="C176" s="47" t="s">
        <v>385</v>
      </c>
      <c r="D176" s="47" t="s">
        <v>481</v>
      </c>
    </row>
    <row r="177" spans="1:4" ht="15.75" thickBot="1" x14ac:dyDescent="0.3">
      <c r="A177" s="971"/>
      <c r="B177" s="43" t="s">
        <v>815</v>
      </c>
      <c r="C177" s="47" t="s">
        <v>816</v>
      </c>
      <c r="D177" s="47" t="s">
        <v>481</v>
      </c>
    </row>
    <row r="178" spans="1:4" ht="15.75" thickBot="1" x14ac:dyDescent="0.3">
      <c r="A178" s="971"/>
      <c r="B178" s="43" t="s">
        <v>817</v>
      </c>
      <c r="C178" s="47" t="s">
        <v>818</v>
      </c>
      <c r="D178" s="47" t="s">
        <v>481</v>
      </c>
    </row>
    <row r="179" spans="1:4" ht="15.75" thickBot="1" x14ac:dyDescent="0.3">
      <c r="A179" s="971"/>
      <c r="B179" s="43" t="s">
        <v>819</v>
      </c>
      <c r="C179" s="47" t="s">
        <v>820</v>
      </c>
      <c r="D179" s="47" t="s">
        <v>481</v>
      </c>
    </row>
    <row r="180" spans="1:4" ht="15.75" thickBot="1" x14ac:dyDescent="0.3">
      <c r="A180" s="971"/>
      <c r="B180" s="43" t="s">
        <v>821</v>
      </c>
      <c r="C180" s="47" t="s">
        <v>822</v>
      </c>
      <c r="D180" s="47" t="s">
        <v>481</v>
      </c>
    </row>
    <row r="181" spans="1:4" ht="15.75" thickBot="1" x14ac:dyDescent="0.3">
      <c r="A181" s="971"/>
      <c r="B181" s="43" t="s">
        <v>823</v>
      </c>
      <c r="C181" s="47" t="s">
        <v>824</v>
      </c>
      <c r="D181" s="47" t="s">
        <v>481</v>
      </c>
    </row>
    <row r="182" spans="1:4" ht="15.75" thickBot="1" x14ac:dyDescent="0.3">
      <c r="A182" s="971"/>
      <c r="B182" s="43" t="s">
        <v>825</v>
      </c>
      <c r="C182" s="47" t="s">
        <v>826</v>
      </c>
      <c r="D182" s="47" t="s">
        <v>498</v>
      </c>
    </row>
    <row r="183" spans="1:4" ht="15.75" thickBot="1" x14ac:dyDescent="0.3">
      <c r="A183" s="971"/>
      <c r="B183" s="43" t="s">
        <v>827</v>
      </c>
      <c r="C183" s="47" t="s">
        <v>828</v>
      </c>
      <c r="D183" s="47" t="s">
        <v>481</v>
      </c>
    </row>
    <row r="184" spans="1:4" ht="15.75" thickBot="1" x14ac:dyDescent="0.3">
      <c r="A184" s="971"/>
      <c r="B184" s="43" t="s">
        <v>829</v>
      </c>
      <c r="C184" s="47" t="s">
        <v>401</v>
      </c>
      <c r="D184" s="47" t="s">
        <v>481</v>
      </c>
    </row>
    <row r="185" spans="1:4" ht="15.75" thickBot="1" x14ac:dyDescent="0.3">
      <c r="A185" s="971"/>
      <c r="B185" s="43" t="s">
        <v>830</v>
      </c>
      <c r="C185" s="47" t="s">
        <v>831</v>
      </c>
      <c r="D185" s="47" t="s">
        <v>481</v>
      </c>
    </row>
    <row r="186" spans="1:4" ht="15.75" thickBot="1" x14ac:dyDescent="0.3">
      <c r="A186" s="971"/>
      <c r="B186" s="43" t="s">
        <v>832</v>
      </c>
      <c r="C186" s="47" t="s">
        <v>833</v>
      </c>
      <c r="D186" s="47" t="s">
        <v>481</v>
      </c>
    </row>
    <row r="187" spans="1:4" ht="15.75" thickBot="1" x14ac:dyDescent="0.3">
      <c r="A187" s="971"/>
      <c r="B187" s="43" t="s">
        <v>834</v>
      </c>
      <c r="C187" s="47" t="s">
        <v>835</v>
      </c>
      <c r="D187" s="47" t="s">
        <v>481</v>
      </c>
    </row>
    <row r="188" spans="1:4" ht="15.75" thickBot="1" x14ac:dyDescent="0.3">
      <c r="A188" s="971"/>
      <c r="B188" s="43" t="s">
        <v>836</v>
      </c>
      <c r="C188" s="47" t="s">
        <v>837</v>
      </c>
      <c r="D188" s="47" t="s">
        <v>481</v>
      </c>
    </row>
    <row r="189" spans="1:4" ht="15.75" thickBot="1" x14ac:dyDescent="0.3">
      <c r="A189" s="971"/>
      <c r="B189" s="43" t="s">
        <v>838</v>
      </c>
      <c r="C189" s="47" t="s">
        <v>839</v>
      </c>
      <c r="D189" s="47" t="s">
        <v>498</v>
      </c>
    </row>
    <row r="190" spans="1:4" ht="15.75" thickBot="1" x14ac:dyDescent="0.3">
      <c r="A190" s="971"/>
      <c r="B190" s="43" t="s">
        <v>840</v>
      </c>
      <c r="C190" s="47" t="s">
        <v>841</v>
      </c>
      <c r="D190" s="47" t="s">
        <v>481</v>
      </c>
    </row>
    <row r="191" spans="1:4" ht="15.75" thickBot="1" x14ac:dyDescent="0.3">
      <c r="A191" s="971"/>
      <c r="B191" s="43" t="s">
        <v>842</v>
      </c>
      <c r="C191" s="47" t="s">
        <v>843</v>
      </c>
      <c r="D191" s="47" t="s">
        <v>481</v>
      </c>
    </row>
    <row r="192" spans="1:4" ht="15.75" thickBot="1" x14ac:dyDescent="0.3">
      <c r="A192" s="971"/>
      <c r="B192" s="43" t="s">
        <v>391</v>
      </c>
      <c r="C192" s="47" t="s">
        <v>844</v>
      </c>
      <c r="D192" s="47" t="s">
        <v>481</v>
      </c>
    </row>
    <row r="193" spans="1:4" ht="15.75" thickBot="1" x14ac:dyDescent="0.3">
      <c r="A193" s="971"/>
      <c r="B193" s="43" t="s">
        <v>845</v>
      </c>
      <c r="C193" s="47" t="s">
        <v>846</v>
      </c>
      <c r="D193" s="47" t="s">
        <v>481</v>
      </c>
    </row>
    <row r="194" spans="1:4" ht="15.75" thickBot="1" x14ac:dyDescent="0.3">
      <c r="A194" s="971"/>
      <c r="B194" s="43" t="s">
        <v>847</v>
      </c>
      <c r="C194" s="47" t="s">
        <v>848</v>
      </c>
      <c r="D194" s="47" t="s">
        <v>481</v>
      </c>
    </row>
    <row r="195" spans="1:4" ht="15.75" thickBot="1" x14ac:dyDescent="0.3">
      <c r="A195" s="972"/>
      <c r="B195" s="43" t="s">
        <v>849</v>
      </c>
      <c r="C195" s="47" t="s">
        <v>850</v>
      </c>
      <c r="D195" s="47" t="s">
        <v>498</v>
      </c>
    </row>
    <row r="196" spans="1:4" ht="15.75" thickBot="1" x14ac:dyDescent="0.3">
      <c r="A196" s="970" t="s">
        <v>24</v>
      </c>
      <c r="B196" s="43" t="s">
        <v>851</v>
      </c>
      <c r="C196" s="47" t="s">
        <v>852</v>
      </c>
      <c r="D196" s="47" t="s">
        <v>481</v>
      </c>
    </row>
    <row r="197" spans="1:4" ht="15.75" thickBot="1" x14ac:dyDescent="0.3">
      <c r="A197" s="971"/>
      <c r="B197" s="43" t="s">
        <v>853</v>
      </c>
      <c r="C197" s="47" t="s">
        <v>854</v>
      </c>
      <c r="D197" s="47" t="s">
        <v>481</v>
      </c>
    </row>
    <row r="198" spans="1:4" ht="15.75" thickBot="1" x14ac:dyDescent="0.3">
      <c r="A198" s="971"/>
      <c r="B198" s="43" t="s">
        <v>855</v>
      </c>
      <c r="C198" s="47" t="s">
        <v>856</v>
      </c>
      <c r="D198" s="47" t="s">
        <v>481</v>
      </c>
    </row>
    <row r="199" spans="1:4" ht="15.75" thickBot="1" x14ac:dyDescent="0.3">
      <c r="A199" s="971"/>
      <c r="B199" s="43" t="s">
        <v>857</v>
      </c>
      <c r="C199" s="47" t="s">
        <v>858</v>
      </c>
      <c r="D199" s="47" t="s">
        <v>481</v>
      </c>
    </row>
    <row r="200" spans="1:4" ht="15.75" thickBot="1" x14ac:dyDescent="0.3">
      <c r="A200" s="971"/>
      <c r="B200" s="43" t="s">
        <v>859</v>
      </c>
      <c r="C200" s="47" t="s">
        <v>860</v>
      </c>
      <c r="D200" s="47" t="s">
        <v>481</v>
      </c>
    </row>
    <row r="201" spans="1:4" ht="15.75" thickBot="1" x14ac:dyDescent="0.3">
      <c r="A201" s="971"/>
      <c r="B201" s="43" t="s">
        <v>861</v>
      </c>
      <c r="C201" s="47" t="s">
        <v>862</v>
      </c>
      <c r="D201" s="47" t="s">
        <v>481</v>
      </c>
    </row>
    <row r="202" spans="1:4" ht="15.75" thickBot="1" x14ac:dyDescent="0.3">
      <c r="A202" s="971"/>
      <c r="B202" s="43" t="s">
        <v>863</v>
      </c>
      <c r="C202" s="47" t="s">
        <v>864</v>
      </c>
      <c r="D202" s="47" t="s">
        <v>498</v>
      </c>
    </row>
    <row r="203" spans="1:4" ht="15.75" thickBot="1" x14ac:dyDescent="0.3">
      <c r="A203" s="971"/>
      <c r="B203" s="43" t="s">
        <v>865</v>
      </c>
      <c r="C203" s="47" t="s">
        <v>866</v>
      </c>
      <c r="D203" s="47" t="s">
        <v>481</v>
      </c>
    </row>
    <row r="204" spans="1:4" ht="15.75" thickBot="1" x14ac:dyDescent="0.3">
      <c r="A204" s="971"/>
      <c r="B204" s="43" t="s">
        <v>867</v>
      </c>
      <c r="C204" s="47" t="s">
        <v>868</v>
      </c>
      <c r="D204" s="47" t="s">
        <v>481</v>
      </c>
    </row>
    <row r="205" spans="1:4" ht="15.75" thickBot="1" x14ac:dyDescent="0.3">
      <c r="A205" s="971"/>
      <c r="B205" s="43" t="s">
        <v>869</v>
      </c>
      <c r="C205" s="47" t="s">
        <v>870</v>
      </c>
      <c r="D205" s="47" t="s">
        <v>481</v>
      </c>
    </row>
    <row r="206" spans="1:4" ht="15.75" thickBot="1" x14ac:dyDescent="0.3">
      <c r="A206" s="971"/>
      <c r="B206" s="43" t="s">
        <v>871</v>
      </c>
      <c r="C206" s="47" t="s">
        <v>872</v>
      </c>
      <c r="D206" s="47" t="s">
        <v>481</v>
      </c>
    </row>
    <row r="207" spans="1:4" ht="15.75" thickBot="1" x14ac:dyDescent="0.3">
      <c r="A207" s="971"/>
      <c r="B207" s="43" t="s">
        <v>873</v>
      </c>
      <c r="C207" s="47" t="s">
        <v>874</v>
      </c>
      <c r="D207" s="47" t="s">
        <v>481</v>
      </c>
    </row>
    <row r="208" spans="1:4" ht="15.75" thickBot="1" x14ac:dyDescent="0.3">
      <c r="A208" s="971"/>
      <c r="B208" s="43" t="s">
        <v>875</v>
      </c>
      <c r="C208" s="47" t="s">
        <v>876</v>
      </c>
      <c r="D208" s="47" t="s">
        <v>481</v>
      </c>
    </row>
    <row r="209" spans="1:4" ht="15.75" thickBot="1" x14ac:dyDescent="0.3">
      <c r="A209" s="971"/>
      <c r="B209" s="43" t="s">
        <v>877</v>
      </c>
      <c r="C209" s="47" t="s">
        <v>878</v>
      </c>
      <c r="D209" s="47" t="s">
        <v>481</v>
      </c>
    </row>
    <row r="210" spans="1:4" ht="15.75" thickBot="1" x14ac:dyDescent="0.3">
      <c r="A210" s="971"/>
      <c r="B210" s="43" t="s">
        <v>879</v>
      </c>
      <c r="C210" s="47" t="s">
        <v>880</v>
      </c>
      <c r="D210" s="47" t="s">
        <v>481</v>
      </c>
    </row>
    <row r="211" spans="1:4" ht="15.75" thickBot="1" x14ac:dyDescent="0.3">
      <c r="A211" s="971"/>
      <c r="B211" s="43" t="s">
        <v>881</v>
      </c>
      <c r="C211" s="47" t="s">
        <v>882</v>
      </c>
      <c r="D211" s="47" t="s">
        <v>498</v>
      </c>
    </row>
    <row r="212" spans="1:4" ht="15.75" thickBot="1" x14ac:dyDescent="0.3">
      <c r="A212" s="971"/>
      <c r="B212" s="43" t="s">
        <v>883</v>
      </c>
      <c r="C212" s="47" t="s">
        <v>884</v>
      </c>
      <c r="D212" s="47" t="s">
        <v>481</v>
      </c>
    </row>
    <row r="213" spans="1:4" ht="15.75" thickBot="1" x14ac:dyDescent="0.3">
      <c r="A213" s="971"/>
      <c r="B213" s="43" t="s">
        <v>885</v>
      </c>
      <c r="C213" s="47" t="s">
        <v>886</v>
      </c>
      <c r="D213" s="47" t="s">
        <v>481</v>
      </c>
    </row>
    <row r="214" spans="1:4" ht="15.75" thickBot="1" x14ac:dyDescent="0.3">
      <c r="A214" s="971"/>
      <c r="B214" s="43" t="s">
        <v>887</v>
      </c>
      <c r="C214" s="47" t="s">
        <v>888</v>
      </c>
      <c r="D214" s="47" t="s">
        <v>481</v>
      </c>
    </row>
    <row r="215" spans="1:4" ht="15.75" thickBot="1" x14ac:dyDescent="0.3">
      <c r="A215" s="971"/>
      <c r="B215" s="43" t="s">
        <v>889</v>
      </c>
      <c r="C215" s="47" t="s">
        <v>890</v>
      </c>
      <c r="D215" s="47" t="s">
        <v>481</v>
      </c>
    </row>
    <row r="216" spans="1:4" ht="15.75" thickBot="1" x14ac:dyDescent="0.3">
      <c r="A216" s="971"/>
      <c r="B216" s="43" t="s">
        <v>891</v>
      </c>
      <c r="C216" s="47" t="s">
        <v>892</v>
      </c>
      <c r="D216" s="47" t="s">
        <v>481</v>
      </c>
    </row>
    <row r="217" spans="1:4" ht="15.75" thickBot="1" x14ac:dyDescent="0.3">
      <c r="A217" s="971"/>
      <c r="B217" s="43" t="s">
        <v>893</v>
      </c>
      <c r="C217" s="47" t="s">
        <v>894</v>
      </c>
      <c r="D217" s="47" t="s">
        <v>481</v>
      </c>
    </row>
    <row r="218" spans="1:4" ht="15.75" thickBot="1" x14ac:dyDescent="0.3">
      <c r="A218" s="971"/>
      <c r="B218" s="43" t="s">
        <v>895</v>
      </c>
      <c r="C218" s="47" t="s">
        <v>896</v>
      </c>
      <c r="D218" s="47" t="s">
        <v>498</v>
      </c>
    </row>
    <row r="219" spans="1:4" ht="15.75" thickBot="1" x14ac:dyDescent="0.3">
      <c r="A219" s="971"/>
      <c r="B219" s="43" t="s">
        <v>897</v>
      </c>
      <c r="C219" s="47" t="s">
        <v>898</v>
      </c>
      <c r="D219" s="47" t="s">
        <v>481</v>
      </c>
    </row>
    <row r="220" spans="1:4" ht="15.75" thickBot="1" x14ac:dyDescent="0.3">
      <c r="A220" s="971"/>
      <c r="B220" s="43" t="s">
        <v>899</v>
      </c>
      <c r="C220" s="47" t="s">
        <v>900</v>
      </c>
      <c r="D220" s="47" t="s">
        <v>481</v>
      </c>
    </row>
    <row r="221" spans="1:4" ht="15.75" thickBot="1" x14ac:dyDescent="0.3">
      <c r="A221" s="971"/>
      <c r="B221" s="43" t="s">
        <v>901</v>
      </c>
      <c r="C221" s="47" t="s">
        <v>902</v>
      </c>
      <c r="D221" s="47" t="s">
        <v>481</v>
      </c>
    </row>
    <row r="222" spans="1:4" ht="15.75" thickBot="1" x14ac:dyDescent="0.3">
      <c r="A222" s="971"/>
      <c r="B222" s="43" t="s">
        <v>903</v>
      </c>
      <c r="C222" s="47" t="s">
        <v>904</v>
      </c>
      <c r="D222" s="47" t="s">
        <v>481</v>
      </c>
    </row>
    <row r="223" spans="1:4" ht="15.75" thickBot="1" x14ac:dyDescent="0.3">
      <c r="A223" s="971"/>
      <c r="B223" s="43" t="s">
        <v>905</v>
      </c>
      <c r="C223" s="47" t="s">
        <v>906</v>
      </c>
      <c r="D223" s="47" t="s">
        <v>498</v>
      </c>
    </row>
    <row r="224" spans="1:4" ht="15.75" thickBot="1" x14ac:dyDescent="0.3">
      <c r="A224" s="971"/>
      <c r="B224" s="43" t="s">
        <v>907</v>
      </c>
      <c r="C224" s="47" t="s">
        <v>908</v>
      </c>
      <c r="D224" s="47" t="s">
        <v>481</v>
      </c>
    </row>
    <row r="225" spans="1:4" ht="15.75" thickBot="1" x14ac:dyDescent="0.3">
      <c r="A225" s="971"/>
      <c r="B225" s="43" t="s">
        <v>909</v>
      </c>
      <c r="C225" s="47" t="s">
        <v>910</v>
      </c>
      <c r="D225" s="47" t="s">
        <v>481</v>
      </c>
    </row>
    <row r="226" spans="1:4" ht="15.75" thickBot="1" x14ac:dyDescent="0.3">
      <c r="A226" s="971"/>
      <c r="B226" s="43" t="s">
        <v>911</v>
      </c>
      <c r="C226" s="47" t="s">
        <v>912</v>
      </c>
      <c r="D226" s="47" t="s">
        <v>481</v>
      </c>
    </row>
    <row r="227" spans="1:4" ht="15.75" thickBot="1" x14ac:dyDescent="0.3">
      <c r="A227" s="972"/>
      <c r="B227" s="43" t="s">
        <v>913</v>
      </c>
      <c r="C227" s="47" t="s">
        <v>914</v>
      </c>
      <c r="D227" s="47" t="s">
        <v>498</v>
      </c>
    </row>
    <row r="228" spans="1:4" ht="15.75" thickBot="1" x14ac:dyDescent="0.3">
      <c r="A228" s="970" t="s">
        <v>25</v>
      </c>
      <c r="B228" s="43" t="s">
        <v>915</v>
      </c>
      <c r="C228" s="47" t="s">
        <v>916</v>
      </c>
      <c r="D228" s="47" t="s">
        <v>481</v>
      </c>
    </row>
    <row r="229" spans="1:4" ht="15.75" thickBot="1" x14ac:dyDescent="0.3">
      <c r="A229" s="971"/>
      <c r="B229" s="43" t="s">
        <v>917</v>
      </c>
      <c r="C229" s="47" t="s">
        <v>918</v>
      </c>
      <c r="D229" s="47" t="s">
        <v>481</v>
      </c>
    </row>
    <row r="230" spans="1:4" ht="15.75" thickBot="1" x14ac:dyDescent="0.3">
      <c r="A230" s="971"/>
      <c r="B230" s="43" t="s">
        <v>919</v>
      </c>
      <c r="C230" s="47" t="s">
        <v>920</v>
      </c>
      <c r="D230" s="47" t="s">
        <v>481</v>
      </c>
    </row>
    <row r="231" spans="1:4" ht="15.75" thickBot="1" x14ac:dyDescent="0.3">
      <c r="A231" s="971"/>
      <c r="B231" s="43" t="s">
        <v>921</v>
      </c>
      <c r="C231" s="47" t="s">
        <v>922</v>
      </c>
      <c r="D231" s="47" t="s">
        <v>481</v>
      </c>
    </row>
    <row r="232" spans="1:4" ht="15.75" thickBot="1" x14ac:dyDescent="0.3">
      <c r="A232" s="971"/>
      <c r="B232" s="43" t="s">
        <v>923</v>
      </c>
      <c r="C232" s="47" t="s">
        <v>924</v>
      </c>
      <c r="D232" s="47" t="s">
        <v>481</v>
      </c>
    </row>
    <row r="233" spans="1:4" ht="15.75" thickBot="1" x14ac:dyDescent="0.3">
      <c r="A233" s="971"/>
      <c r="B233" s="43" t="s">
        <v>925</v>
      </c>
      <c r="C233" s="47" t="s">
        <v>926</v>
      </c>
      <c r="D233" s="47" t="s">
        <v>498</v>
      </c>
    </row>
    <row r="234" spans="1:4" ht="15.75" thickBot="1" x14ac:dyDescent="0.3">
      <c r="A234" s="971"/>
      <c r="B234" s="43" t="s">
        <v>927</v>
      </c>
      <c r="C234" s="47" t="s">
        <v>928</v>
      </c>
      <c r="D234" s="47" t="s">
        <v>481</v>
      </c>
    </row>
    <row r="235" spans="1:4" ht="15.75" thickBot="1" x14ac:dyDescent="0.3">
      <c r="A235" s="971"/>
      <c r="B235" s="43" t="s">
        <v>387</v>
      </c>
      <c r="C235" s="47" t="s">
        <v>384</v>
      </c>
      <c r="D235" s="47" t="s">
        <v>481</v>
      </c>
    </row>
    <row r="236" spans="1:4" ht="15.75" thickBot="1" x14ac:dyDescent="0.3">
      <c r="A236" s="971"/>
      <c r="B236" s="43" t="s">
        <v>929</v>
      </c>
      <c r="C236" s="47" t="s">
        <v>930</v>
      </c>
      <c r="D236" s="47" t="s">
        <v>481</v>
      </c>
    </row>
    <row r="237" spans="1:4" ht="15.75" thickBot="1" x14ac:dyDescent="0.3">
      <c r="A237" s="971"/>
      <c r="B237" s="43" t="s">
        <v>931</v>
      </c>
      <c r="C237" s="47" t="s">
        <v>932</v>
      </c>
      <c r="D237" s="47" t="s">
        <v>481</v>
      </c>
    </row>
    <row r="238" spans="1:4" ht="15.75" thickBot="1" x14ac:dyDescent="0.3">
      <c r="A238" s="971"/>
      <c r="B238" s="43" t="s">
        <v>933</v>
      </c>
      <c r="C238" s="47" t="s">
        <v>934</v>
      </c>
      <c r="D238" s="47" t="s">
        <v>481</v>
      </c>
    </row>
    <row r="239" spans="1:4" ht="15.75" thickBot="1" x14ac:dyDescent="0.3">
      <c r="A239" s="971"/>
      <c r="B239" s="43" t="s">
        <v>935</v>
      </c>
      <c r="C239" s="47" t="s">
        <v>936</v>
      </c>
      <c r="D239" s="47" t="s">
        <v>498</v>
      </c>
    </row>
    <row r="240" spans="1:4" ht="15.75" thickBot="1" x14ac:dyDescent="0.3">
      <c r="A240" s="971"/>
      <c r="B240" s="43" t="s">
        <v>937</v>
      </c>
      <c r="C240" s="47" t="s">
        <v>574</v>
      </c>
      <c r="D240" s="47" t="s">
        <v>481</v>
      </c>
    </row>
    <row r="241" spans="1:4" ht="15.75" thickBot="1" x14ac:dyDescent="0.3">
      <c r="A241" s="971"/>
      <c r="B241" s="43" t="s">
        <v>938</v>
      </c>
      <c r="C241" s="47" t="s">
        <v>939</v>
      </c>
      <c r="D241" s="47" t="s">
        <v>481</v>
      </c>
    </row>
    <row r="242" spans="1:4" ht="15.75" thickBot="1" x14ac:dyDescent="0.3">
      <c r="A242" s="971"/>
      <c r="B242" s="43" t="s">
        <v>940</v>
      </c>
      <c r="C242" s="47" t="s">
        <v>941</v>
      </c>
      <c r="D242" s="47" t="s">
        <v>481</v>
      </c>
    </row>
    <row r="243" spans="1:4" ht="15.75" thickBot="1" x14ac:dyDescent="0.3">
      <c r="A243" s="971"/>
      <c r="B243" s="43" t="s">
        <v>388</v>
      </c>
      <c r="C243" s="47" t="s">
        <v>386</v>
      </c>
      <c r="D243" s="47" t="s">
        <v>481</v>
      </c>
    </row>
    <row r="244" spans="1:4" ht="15.75" thickBot="1" x14ac:dyDescent="0.3">
      <c r="A244" s="971"/>
      <c r="B244" s="43" t="s">
        <v>942</v>
      </c>
      <c r="C244" s="47" t="s">
        <v>943</v>
      </c>
      <c r="D244" s="47" t="s">
        <v>481</v>
      </c>
    </row>
    <row r="245" spans="1:4" ht="15.75" thickBot="1" x14ac:dyDescent="0.3">
      <c r="A245" s="971"/>
      <c r="B245" s="43" t="s">
        <v>944</v>
      </c>
      <c r="C245" s="47" t="s">
        <v>945</v>
      </c>
      <c r="D245" s="47" t="s">
        <v>498</v>
      </c>
    </row>
    <row r="246" spans="1:4" ht="15.75" thickBot="1" x14ac:dyDescent="0.3">
      <c r="A246" s="971"/>
      <c r="B246" s="43" t="s">
        <v>946</v>
      </c>
      <c r="C246" s="47" t="s">
        <v>947</v>
      </c>
      <c r="D246" s="47" t="s">
        <v>481</v>
      </c>
    </row>
    <row r="247" spans="1:4" ht="15.75" thickBot="1" x14ac:dyDescent="0.3">
      <c r="A247" s="971"/>
      <c r="B247" s="43" t="s">
        <v>948</v>
      </c>
      <c r="C247" s="47" t="s">
        <v>949</v>
      </c>
      <c r="D247" s="47" t="s">
        <v>481</v>
      </c>
    </row>
    <row r="248" spans="1:4" ht="15.75" thickBot="1" x14ac:dyDescent="0.3">
      <c r="A248" s="971"/>
      <c r="B248" s="43" t="s">
        <v>950</v>
      </c>
      <c r="C248" s="47" t="s">
        <v>951</v>
      </c>
      <c r="D248" s="47" t="s">
        <v>481</v>
      </c>
    </row>
    <row r="249" spans="1:4" ht="15.75" thickBot="1" x14ac:dyDescent="0.3">
      <c r="A249" s="971"/>
      <c r="B249" s="43" t="s">
        <v>952</v>
      </c>
      <c r="C249" s="47" t="s">
        <v>953</v>
      </c>
      <c r="D249" s="47" t="s">
        <v>481</v>
      </c>
    </row>
    <row r="250" spans="1:4" ht="15.75" thickBot="1" x14ac:dyDescent="0.3">
      <c r="A250" s="972"/>
      <c r="B250" s="43" t="s">
        <v>954</v>
      </c>
      <c r="C250" s="47" t="s">
        <v>955</v>
      </c>
      <c r="D250" s="47" t="s">
        <v>498</v>
      </c>
    </row>
    <row r="251" spans="1:4" ht="15.75" thickBot="1" x14ac:dyDescent="0.3">
      <c r="A251" s="970" t="s">
        <v>20</v>
      </c>
      <c r="B251" s="43" t="s">
        <v>956</v>
      </c>
      <c r="C251" s="47" t="s">
        <v>957</v>
      </c>
      <c r="D251" s="47" t="s">
        <v>476</v>
      </c>
    </row>
    <row r="252" spans="1:4" ht="15.75" thickBot="1" x14ac:dyDescent="0.3">
      <c r="A252" s="971"/>
      <c r="B252" s="43" t="s">
        <v>958</v>
      </c>
      <c r="C252" s="47" t="s">
        <v>959</v>
      </c>
      <c r="D252" s="47" t="s">
        <v>481</v>
      </c>
    </row>
    <row r="253" spans="1:4" ht="15.75" thickBot="1" x14ac:dyDescent="0.3">
      <c r="A253" s="971"/>
      <c r="B253" s="43" t="s">
        <v>960</v>
      </c>
      <c r="C253" s="47" t="s">
        <v>961</v>
      </c>
      <c r="D253" s="47" t="s">
        <v>481</v>
      </c>
    </row>
    <row r="254" spans="1:4" ht="15.75" thickBot="1" x14ac:dyDescent="0.3">
      <c r="A254" s="971"/>
      <c r="B254" s="43" t="s">
        <v>962</v>
      </c>
      <c r="C254" s="47" t="s">
        <v>963</v>
      </c>
      <c r="D254" s="47" t="s">
        <v>481</v>
      </c>
    </row>
    <row r="255" spans="1:4" ht="15.75" thickBot="1" x14ac:dyDescent="0.3">
      <c r="A255" s="971"/>
      <c r="B255" s="43" t="s">
        <v>964</v>
      </c>
      <c r="C255" s="47" t="s">
        <v>965</v>
      </c>
      <c r="D255" s="47" t="s">
        <v>481</v>
      </c>
    </row>
    <row r="256" spans="1:4" ht="15.75" thickBot="1" x14ac:dyDescent="0.3">
      <c r="A256" s="971"/>
      <c r="B256" s="43" t="s">
        <v>966</v>
      </c>
      <c r="C256" s="47" t="s">
        <v>967</v>
      </c>
      <c r="D256" s="47" t="s">
        <v>481</v>
      </c>
    </row>
    <row r="257" spans="1:4" ht="15.75" thickBot="1" x14ac:dyDescent="0.3">
      <c r="A257" s="971"/>
      <c r="B257" s="43" t="s">
        <v>968</v>
      </c>
      <c r="C257" s="47" t="s">
        <v>969</v>
      </c>
      <c r="D257" s="47" t="s">
        <v>498</v>
      </c>
    </row>
    <row r="258" spans="1:4" ht="15.75" thickBot="1" x14ac:dyDescent="0.3">
      <c r="A258" s="971"/>
      <c r="B258" s="43" t="s">
        <v>970</v>
      </c>
      <c r="C258" s="47" t="s">
        <v>971</v>
      </c>
      <c r="D258" s="47" t="s">
        <v>481</v>
      </c>
    </row>
    <row r="259" spans="1:4" ht="15.75" thickBot="1" x14ac:dyDescent="0.3">
      <c r="A259" s="971"/>
      <c r="B259" s="43" t="s">
        <v>972</v>
      </c>
      <c r="C259" s="47" t="s">
        <v>973</v>
      </c>
      <c r="D259" s="47" t="s">
        <v>481</v>
      </c>
    </row>
    <row r="260" spans="1:4" ht="15.75" thickBot="1" x14ac:dyDescent="0.3">
      <c r="A260" s="971"/>
      <c r="B260" s="43" t="s">
        <v>974</v>
      </c>
      <c r="C260" s="47" t="s">
        <v>975</v>
      </c>
      <c r="D260" s="47" t="s">
        <v>481</v>
      </c>
    </row>
    <row r="261" spans="1:4" ht="15.75" thickBot="1" x14ac:dyDescent="0.3">
      <c r="A261" s="971"/>
      <c r="B261" s="43" t="s">
        <v>976</v>
      </c>
      <c r="C261" s="47" t="s">
        <v>977</v>
      </c>
      <c r="D261" s="47" t="s">
        <v>481</v>
      </c>
    </row>
    <row r="262" spans="1:4" ht="15.75" thickBot="1" x14ac:dyDescent="0.3">
      <c r="A262" s="971"/>
      <c r="B262" s="43" t="s">
        <v>978</v>
      </c>
      <c r="C262" s="47" t="s">
        <v>979</v>
      </c>
      <c r="D262" s="47" t="s">
        <v>481</v>
      </c>
    </row>
    <row r="263" spans="1:4" ht="15.75" thickBot="1" x14ac:dyDescent="0.3">
      <c r="A263" s="971"/>
      <c r="B263" s="43" t="s">
        <v>980</v>
      </c>
      <c r="C263" s="47" t="s">
        <v>981</v>
      </c>
      <c r="D263" s="47" t="s">
        <v>498</v>
      </c>
    </row>
    <row r="264" spans="1:4" ht="15.75" thickBot="1" x14ac:dyDescent="0.3">
      <c r="A264" s="971"/>
      <c r="B264" s="43" t="s">
        <v>982</v>
      </c>
      <c r="C264" s="47" t="s">
        <v>983</v>
      </c>
      <c r="D264" s="47" t="s">
        <v>481</v>
      </c>
    </row>
    <row r="265" spans="1:4" ht="15.75" thickBot="1" x14ac:dyDescent="0.3">
      <c r="A265" s="971"/>
      <c r="B265" s="43" t="s">
        <v>984</v>
      </c>
      <c r="C265" s="47" t="s">
        <v>985</v>
      </c>
      <c r="D265" s="47" t="s">
        <v>481</v>
      </c>
    </row>
    <row r="266" spans="1:4" ht="15.75" thickBot="1" x14ac:dyDescent="0.3">
      <c r="A266" s="971"/>
      <c r="B266" s="43" t="s">
        <v>986</v>
      </c>
      <c r="C266" s="47" t="s">
        <v>987</v>
      </c>
      <c r="D266" s="47" t="s">
        <v>481</v>
      </c>
    </row>
    <row r="267" spans="1:4" ht="15.75" thickBot="1" x14ac:dyDescent="0.3">
      <c r="A267" s="971"/>
      <c r="B267" s="43" t="s">
        <v>988</v>
      </c>
      <c r="C267" s="47" t="s">
        <v>989</v>
      </c>
      <c r="D267" s="47" t="s">
        <v>481</v>
      </c>
    </row>
    <row r="268" spans="1:4" ht="15.75" thickBot="1" x14ac:dyDescent="0.3">
      <c r="A268" s="971"/>
      <c r="B268" s="43" t="s">
        <v>990</v>
      </c>
      <c r="C268" s="47" t="s">
        <v>991</v>
      </c>
      <c r="D268" s="47" t="s">
        <v>498</v>
      </c>
    </row>
    <row r="269" spans="1:4" ht="15.75" thickBot="1" x14ac:dyDescent="0.3">
      <c r="A269" s="971"/>
      <c r="B269" s="43" t="s">
        <v>992</v>
      </c>
      <c r="C269" s="47" t="s">
        <v>993</v>
      </c>
      <c r="D269" s="47" t="s">
        <v>481</v>
      </c>
    </row>
    <row r="270" spans="1:4" ht="15.75" thickBot="1" x14ac:dyDescent="0.3">
      <c r="A270" s="971"/>
      <c r="B270" s="43" t="s">
        <v>994</v>
      </c>
      <c r="C270" s="47" t="s">
        <v>995</v>
      </c>
      <c r="D270" s="47" t="s">
        <v>481</v>
      </c>
    </row>
    <row r="271" spans="1:4" ht="15.75" thickBot="1" x14ac:dyDescent="0.3">
      <c r="A271" s="971"/>
      <c r="B271" s="43" t="s">
        <v>996</v>
      </c>
      <c r="C271" s="47" t="s">
        <v>997</v>
      </c>
      <c r="D271" s="47" t="s">
        <v>481</v>
      </c>
    </row>
    <row r="272" spans="1:4" ht="15.75" thickBot="1" x14ac:dyDescent="0.3">
      <c r="A272" s="971"/>
      <c r="B272" s="43" t="s">
        <v>998</v>
      </c>
      <c r="C272" s="47" t="s">
        <v>999</v>
      </c>
      <c r="D272" s="47" t="s">
        <v>481</v>
      </c>
    </row>
    <row r="273" spans="1:4" ht="15.75" thickBot="1" x14ac:dyDescent="0.3">
      <c r="A273" s="971"/>
      <c r="B273" s="43" t="s">
        <v>1000</v>
      </c>
      <c r="C273" s="47" t="s">
        <v>1001</v>
      </c>
      <c r="D273" s="47" t="s">
        <v>481</v>
      </c>
    </row>
    <row r="274" spans="1:4" ht="15.75" thickBot="1" x14ac:dyDescent="0.3">
      <c r="A274" s="971"/>
      <c r="B274" s="43" t="s">
        <v>1002</v>
      </c>
      <c r="C274" s="47" t="s">
        <v>1003</v>
      </c>
      <c r="D274" s="47" t="s">
        <v>481</v>
      </c>
    </row>
    <row r="275" spans="1:4" ht="15.75" thickBot="1" x14ac:dyDescent="0.3">
      <c r="A275" s="971"/>
      <c r="B275" s="43" t="s">
        <v>1004</v>
      </c>
      <c r="C275" s="47" t="s">
        <v>1005</v>
      </c>
      <c r="D275" s="47" t="s">
        <v>481</v>
      </c>
    </row>
    <row r="276" spans="1:4" ht="15.75" thickBot="1" x14ac:dyDescent="0.3">
      <c r="A276" s="971"/>
      <c r="B276" s="43" t="s">
        <v>1006</v>
      </c>
      <c r="C276" s="47" t="s">
        <v>1007</v>
      </c>
      <c r="D276" s="47" t="s">
        <v>498</v>
      </c>
    </row>
    <row r="277" spans="1:4" ht="15.75" thickBot="1" x14ac:dyDescent="0.3">
      <c r="A277" s="971"/>
      <c r="B277" s="43" t="s">
        <v>1008</v>
      </c>
      <c r="C277" s="47" t="s">
        <v>1009</v>
      </c>
      <c r="D277" s="47" t="s">
        <v>481</v>
      </c>
    </row>
    <row r="278" spans="1:4" ht="15.75" thickBot="1" x14ac:dyDescent="0.3">
      <c r="A278" s="971"/>
      <c r="B278" s="43" t="s">
        <v>1010</v>
      </c>
      <c r="C278" s="47" t="s">
        <v>1011</v>
      </c>
      <c r="D278" s="47" t="s">
        <v>481</v>
      </c>
    </row>
    <row r="279" spans="1:4" ht="15.75" thickBot="1" x14ac:dyDescent="0.3">
      <c r="A279" s="971"/>
      <c r="B279" s="43" t="s">
        <v>1012</v>
      </c>
      <c r="C279" s="47" t="s">
        <v>1013</v>
      </c>
      <c r="D279" s="47" t="s">
        <v>481</v>
      </c>
    </row>
    <row r="280" spans="1:4" ht="15.75" thickBot="1" x14ac:dyDescent="0.3">
      <c r="A280" s="972"/>
      <c r="B280" s="43" t="s">
        <v>1014</v>
      </c>
      <c r="C280" s="47" t="s">
        <v>1015</v>
      </c>
      <c r="D280" s="47" t="s">
        <v>498</v>
      </c>
    </row>
  </sheetData>
  <mergeCells count="10">
    <mergeCell ref="A175:A195"/>
    <mergeCell ref="A196:A227"/>
    <mergeCell ref="A228:A250"/>
    <mergeCell ref="A251:A280"/>
    <mergeCell ref="A1:D1"/>
    <mergeCell ref="A3:A47"/>
    <mergeCell ref="A48:A71"/>
    <mergeCell ref="A72:A83"/>
    <mergeCell ref="A84:A144"/>
    <mergeCell ref="A145:A1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E285"/>
  <sheetViews>
    <sheetView view="pageBreakPreview" zoomScale="75" zoomScaleNormal="60" zoomScaleSheetLayoutView="75" workbookViewId="0">
      <selection activeCell="D27" sqref="D27"/>
    </sheetView>
  </sheetViews>
  <sheetFormatPr defaultRowHeight="15.75" x14ac:dyDescent="0.25"/>
  <cols>
    <col min="1" max="1" width="3.28515625" style="13" customWidth="1"/>
    <col min="2" max="2" width="35.42578125" style="13" customWidth="1"/>
    <col min="3" max="11" width="9.140625" style="13"/>
    <col min="12" max="12" width="3.140625" style="13" customWidth="1"/>
    <col min="13" max="244" width="9.140625" style="13"/>
    <col min="245" max="245" width="14.5703125" style="59" customWidth="1"/>
    <col min="246" max="246" width="9.140625" style="59" customWidth="1"/>
    <col min="247" max="247" width="25.5703125" style="59" customWidth="1"/>
    <col min="248" max="248" width="14.140625" style="59" customWidth="1"/>
    <col min="249" max="254" width="9.140625" style="13" customWidth="1"/>
    <col min="255" max="255" width="17" style="13" customWidth="1"/>
    <col min="256" max="256" width="20.42578125" style="13" customWidth="1"/>
    <col min="257" max="257" width="31.140625" style="13" customWidth="1"/>
    <col min="258" max="258" width="20.5703125" style="13" customWidth="1"/>
    <col min="259" max="259" width="22.5703125" style="13" customWidth="1"/>
    <col min="260" max="260" width="18" style="13" customWidth="1"/>
    <col min="261" max="261" width="15" style="13" customWidth="1"/>
    <col min="262" max="262" width="21" style="13" customWidth="1"/>
    <col min="263" max="263" width="28.7109375" style="13" customWidth="1"/>
    <col min="264" max="264" width="18.7109375" style="13" customWidth="1"/>
    <col min="265" max="16384" width="9.140625" style="13"/>
  </cols>
  <sheetData>
    <row r="1" spans="1:265" ht="16.5" thickBot="1" x14ac:dyDescent="0.3">
      <c r="A1" s="57"/>
      <c r="B1" s="57"/>
      <c r="C1" s="57"/>
      <c r="D1" s="57"/>
      <c r="E1" s="57"/>
      <c r="F1" s="57"/>
      <c r="G1" s="57"/>
      <c r="H1" s="57"/>
      <c r="I1" s="57"/>
      <c r="J1" s="57"/>
      <c r="K1" s="57"/>
      <c r="L1" s="57"/>
    </row>
    <row r="2" spans="1:265" ht="16.5" thickBot="1" x14ac:dyDescent="0.3">
      <c r="A2" s="57"/>
      <c r="B2" s="122"/>
      <c r="C2" s="123"/>
      <c r="D2" s="123"/>
      <c r="E2" s="123"/>
      <c r="F2" s="123"/>
      <c r="G2" s="123"/>
      <c r="H2" s="123"/>
      <c r="I2" s="123"/>
      <c r="J2" s="123"/>
      <c r="K2" s="124"/>
      <c r="L2" s="57"/>
      <c r="IK2" s="833" t="s">
        <v>470</v>
      </c>
      <c r="IL2" s="834"/>
      <c r="IM2" s="834"/>
      <c r="IN2" s="835"/>
    </row>
    <row r="3" spans="1:265" ht="15" customHeight="1" thickBot="1" x14ac:dyDescent="0.3">
      <c r="A3" s="57"/>
      <c r="B3" s="125"/>
      <c r="C3" s="126"/>
      <c r="D3" s="126"/>
      <c r="E3" s="126"/>
      <c r="F3" s="126"/>
      <c r="G3" s="126"/>
      <c r="H3" s="126"/>
      <c r="I3" s="126"/>
      <c r="J3" s="126"/>
      <c r="K3" s="127"/>
      <c r="L3" s="57"/>
      <c r="IK3" s="60" t="s">
        <v>379</v>
      </c>
      <c r="IL3" s="61" t="s">
        <v>471</v>
      </c>
      <c r="IM3" s="62" t="s">
        <v>472</v>
      </c>
      <c r="IN3" s="62" t="s">
        <v>473</v>
      </c>
      <c r="IU3" s="13" t="s">
        <v>379</v>
      </c>
      <c r="IV3" s="13" t="s">
        <v>1467</v>
      </c>
      <c r="IW3" s="13" t="s">
        <v>1468</v>
      </c>
      <c r="IX3" s="13" t="s">
        <v>21</v>
      </c>
      <c r="IY3" s="13" t="s">
        <v>1474</v>
      </c>
      <c r="IZ3" s="13" t="s">
        <v>1469</v>
      </c>
      <c r="JA3" s="13" t="s">
        <v>1470</v>
      </c>
      <c r="JB3" s="13" t="s">
        <v>1471</v>
      </c>
      <c r="JC3" s="13" t="s">
        <v>1472</v>
      </c>
      <c r="JD3" s="13" t="s">
        <v>1473</v>
      </c>
    </row>
    <row r="4" spans="1:265" ht="15" customHeight="1" thickBot="1" x14ac:dyDescent="0.3">
      <c r="A4" s="57"/>
      <c r="B4" s="125"/>
      <c r="C4" s="817" t="s">
        <v>4880</v>
      </c>
      <c r="D4" s="818"/>
      <c r="E4" s="818"/>
      <c r="F4" s="818"/>
      <c r="G4" s="818"/>
      <c r="H4" s="818"/>
      <c r="I4" s="818"/>
      <c r="J4" s="819"/>
      <c r="K4" s="255"/>
      <c r="L4" s="57"/>
      <c r="IK4" s="836" t="s">
        <v>28</v>
      </c>
      <c r="IL4" s="63" t="s">
        <v>474</v>
      </c>
      <c r="IM4" s="64" t="s">
        <v>475</v>
      </c>
      <c r="IN4" s="64" t="s">
        <v>476</v>
      </c>
      <c r="IU4" s="66" t="s">
        <v>28</v>
      </c>
      <c r="IV4" s="68" t="s">
        <v>564</v>
      </c>
      <c r="IW4" s="67" t="s">
        <v>591</v>
      </c>
      <c r="IX4" s="67" t="s">
        <v>615</v>
      </c>
      <c r="IY4" s="67" t="s">
        <v>698</v>
      </c>
      <c r="IZ4" s="67" t="s">
        <v>778</v>
      </c>
      <c r="JA4" s="67" t="s">
        <v>814</v>
      </c>
      <c r="JB4" s="67" t="s">
        <v>886</v>
      </c>
      <c r="JC4" s="67" t="s">
        <v>926</v>
      </c>
      <c r="JD4" s="67" t="s">
        <v>1013</v>
      </c>
    </row>
    <row r="5" spans="1:265" ht="15" customHeight="1" thickBot="1" x14ac:dyDescent="0.3">
      <c r="A5" s="57"/>
      <c r="B5" s="125"/>
      <c r="C5" s="820"/>
      <c r="D5" s="821"/>
      <c r="E5" s="821"/>
      <c r="F5" s="821"/>
      <c r="G5" s="821"/>
      <c r="H5" s="821"/>
      <c r="I5" s="821"/>
      <c r="J5" s="822"/>
      <c r="K5" s="255"/>
      <c r="L5" s="57"/>
      <c r="IK5" s="837"/>
      <c r="IL5" s="63" t="s">
        <v>477</v>
      </c>
      <c r="IM5" s="64" t="s">
        <v>478</v>
      </c>
      <c r="IN5" s="64" t="s">
        <v>476</v>
      </c>
      <c r="IU5" s="66" t="s">
        <v>27</v>
      </c>
      <c r="IV5" s="68" t="s">
        <v>506</v>
      </c>
      <c r="IW5" s="67" t="s">
        <v>609</v>
      </c>
      <c r="IX5" s="67" t="s">
        <v>613</v>
      </c>
      <c r="IY5" s="67" t="s">
        <v>692</v>
      </c>
      <c r="IZ5" s="67" t="s">
        <v>760</v>
      </c>
      <c r="JA5" s="67" t="s">
        <v>848</v>
      </c>
      <c r="JB5" s="67" t="s">
        <v>890</v>
      </c>
      <c r="JC5" s="67" t="s">
        <v>951</v>
      </c>
      <c r="JD5" s="67" t="s">
        <v>963</v>
      </c>
    </row>
    <row r="6" spans="1:265" ht="15" customHeight="1" thickBot="1" x14ac:dyDescent="0.3">
      <c r="A6" s="57"/>
      <c r="B6" s="125"/>
      <c r="C6" s="820"/>
      <c r="D6" s="821"/>
      <c r="E6" s="821"/>
      <c r="F6" s="821"/>
      <c r="G6" s="821"/>
      <c r="H6" s="821"/>
      <c r="I6" s="821"/>
      <c r="J6" s="822"/>
      <c r="K6" s="255"/>
      <c r="L6" s="57"/>
      <c r="IK6" s="837"/>
      <c r="IL6" s="63" t="s">
        <v>479</v>
      </c>
      <c r="IM6" s="65" t="s">
        <v>480</v>
      </c>
      <c r="IN6" s="64" t="s">
        <v>481</v>
      </c>
      <c r="IU6" s="66" t="s">
        <v>21</v>
      </c>
      <c r="IV6" s="68" t="s">
        <v>514</v>
      </c>
      <c r="IW6" s="67" t="s">
        <v>570</v>
      </c>
      <c r="IX6" s="67" t="s">
        <v>611</v>
      </c>
      <c r="IY6" s="67" t="s">
        <v>690</v>
      </c>
      <c r="IZ6" s="67" t="s">
        <v>796</v>
      </c>
      <c r="JA6" s="67" t="s">
        <v>822</v>
      </c>
      <c r="JB6" s="67" t="s">
        <v>888</v>
      </c>
      <c r="JC6" s="67" t="s">
        <v>932</v>
      </c>
      <c r="JD6" s="67" t="s">
        <v>1003</v>
      </c>
      <c r="JE6" s="40"/>
    </row>
    <row r="7" spans="1:265" ht="15" customHeight="1" thickBot="1" x14ac:dyDescent="0.3">
      <c r="A7" s="57"/>
      <c r="B7" s="125"/>
      <c r="C7" s="820"/>
      <c r="D7" s="821"/>
      <c r="E7" s="821"/>
      <c r="F7" s="821"/>
      <c r="G7" s="821"/>
      <c r="H7" s="821"/>
      <c r="I7" s="821"/>
      <c r="J7" s="822"/>
      <c r="K7" s="255"/>
      <c r="L7" s="57"/>
      <c r="IK7" s="837"/>
      <c r="IL7" s="63" t="s">
        <v>482</v>
      </c>
      <c r="IM7" s="65" t="s">
        <v>483</v>
      </c>
      <c r="IN7" s="64" t="s">
        <v>481</v>
      </c>
      <c r="IU7" s="66" t="s">
        <v>1466</v>
      </c>
      <c r="IV7" s="68" t="s">
        <v>491</v>
      </c>
      <c r="IW7" s="67" t="s">
        <v>587</v>
      </c>
      <c r="IX7" s="67" t="s">
        <v>617</v>
      </c>
      <c r="IY7" s="67" t="s">
        <v>694</v>
      </c>
      <c r="IZ7" s="67" t="s">
        <v>776</v>
      </c>
      <c r="JA7" s="67" t="s">
        <v>837</v>
      </c>
      <c r="JB7" s="67" t="s">
        <v>900</v>
      </c>
      <c r="JC7" s="67" t="s">
        <v>955</v>
      </c>
      <c r="JD7" s="67" t="s">
        <v>977</v>
      </c>
      <c r="JE7" s="40"/>
    </row>
    <row r="8" spans="1:265" ht="15" customHeight="1" thickBot="1" x14ac:dyDescent="0.3">
      <c r="A8" s="57"/>
      <c r="B8" s="125"/>
      <c r="C8" s="820"/>
      <c r="D8" s="821"/>
      <c r="E8" s="821"/>
      <c r="F8" s="821"/>
      <c r="G8" s="821"/>
      <c r="H8" s="821"/>
      <c r="I8" s="821"/>
      <c r="J8" s="822"/>
      <c r="K8" s="255"/>
      <c r="L8" s="57"/>
      <c r="IK8" s="837"/>
      <c r="IL8" s="63" t="s">
        <v>484</v>
      </c>
      <c r="IM8" s="65" t="s">
        <v>485</v>
      </c>
      <c r="IN8" s="64" t="s">
        <v>481</v>
      </c>
      <c r="IU8" s="66" t="s">
        <v>23</v>
      </c>
      <c r="IV8" s="68" t="s">
        <v>483</v>
      </c>
      <c r="IW8" s="67" t="s">
        <v>568</v>
      </c>
      <c r="IX8" s="67" t="s">
        <v>621</v>
      </c>
      <c r="IY8" s="67" t="s">
        <v>688</v>
      </c>
      <c r="IZ8" s="67" t="s">
        <v>786</v>
      </c>
      <c r="JA8" s="67" t="s">
        <v>850</v>
      </c>
      <c r="JB8" s="67" t="s">
        <v>870</v>
      </c>
      <c r="JC8" s="67" t="s">
        <v>945</v>
      </c>
      <c r="JD8" s="67" t="s">
        <v>987</v>
      </c>
      <c r="JE8" s="40"/>
    </row>
    <row r="9" spans="1:265" ht="15" customHeight="1" thickBot="1" x14ac:dyDescent="0.3">
      <c r="A9" s="57"/>
      <c r="B9" s="125"/>
      <c r="C9" s="820"/>
      <c r="D9" s="821"/>
      <c r="E9" s="821"/>
      <c r="F9" s="821"/>
      <c r="G9" s="821"/>
      <c r="H9" s="821"/>
      <c r="I9" s="821"/>
      <c r="J9" s="822"/>
      <c r="K9" s="255"/>
      <c r="L9" s="57"/>
      <c r="IK9" s="837"/>
      <c r="IL9" s="63" t="s">
        <v>486</v>
      </c>
      <c r="IM9" s="65" t="s">
        <v>407</v>
      </c>
      <c r="IN9" s="64" t="s">
        <v>481</v>
      </c>
      <c r="IU9" s="66" t="s">
        <v>22</v>
      </c>
      <c r="IV9" s="67" t="s">
        <v>478</v>
      </c>
      <c r="IW9" s="67" t="s">
        <v>607</v>
      </c>
      <c r="IX9" s="67" t="s">
        <v>631</v>
      </c>
      <c r="IY9" s="67" t="s">
        <v>664</v>
      </c>
      <c r="IZ9" s="67" t="s">
        <v>804</v>
      </c>
      <c r="JA9" s="67" t="s">
        <v>833</v>
      </c>
      <c r="JB9" s="67" t="s">
        <v>906</v>
      </c>
      <c r="JC9" s="67" t="s">
        <v>941</v>
      </c>
      <c r="JD9" s="67" t="s">
        <v>981</v>
      </c>
      <c r="JE9" s="40"/>
    </row>
    <row r="10" spans="1:265" ht="15" customHeight="1" thickBot="1" x14ac:dyDescent="0.3">
      <c r="A10" s="57"/>
      <c r="B10" s="125"/>
      <c r="C10" s="820"/>
      <c r="D10" s="821"/>
      <c r="E10" s="821"/>
      <c r="F10" s="821"/>
      <c r="G10" s="821"/>
      <c r="H10" s="821"/>
      <c r="I10" s="821"/>
      <c r="J10" s="822"/>
      <c r="K10" s="255"/>
      <c r="L10" s="57"/>
      <c r="M10" s="40"/>
      <c r="N10" s="40"/>
      <c r="O10" s="40"/>
      <c r="P10" s="40"/>
      <c r="IK10" s="837"/>
      <c r="IL10" s="63" t="s">
        <v>487</v>
      </c>
      <c r="IM10" s="65" t="s">
        <v>488</v>
      </c>
      <c r="IN10" s="64" t="s">
        <v>481</v>
      </c>
      <c r="IU10" s="66" t="s">
        <v>24</v>
      </c>
      <c r="IV10" s="68" t="s">
        <v>497</v>
      </c>
      <c r="IW10" s="67" t="s">
        <v>595</v>
      </c>
      <c r="IX10" s="67" t="s">
        <v>619</v>
      </c>
      <c r="IY10" s="67" t="s">
        <v>676</v>
      </c>
      <c r="IZ10" s="67" t="s">
        <v>802</v>
      </c>
      <c r="JA10" s="67" t="s">
        <v>401</v>
      </c>
      <c r="JB10" s="67" t="s">
        <v>912</v>
      </c>
      <c r="JC10" s="67" t="s">
        <v>943</v>
      </c>
      <c r="JD10" s="67" t="s">
        <v>961</v>
      </c>
      <c r="JE10" s="40"/>
    </row>
    <row r="11" spans="1:265" ht="15" customHeight="1" thickBot="1" x14ac:dyDescent="0.3">
      <c r="A11" s="57"/>
      <c r="B11" s="125"/>
      <c r="C11" s="823"/>
      <c r="D11" s="824"/>
      <c r="E11" s="824"/>
      <c r="F11" s="824"/>
      <c r="G11" s="824"/>
      <c r="H11" s="824"/>
      <c r="I11" s="824"/>
      <c r="J11" s="825"/>
      <c r="K11" s="255"/>
      <c r="L11" s="57"/>
      <c r="M11" s="40"/>
      <c r="N11" s="40"/>
      <c r="O11" s="40"/>
      <c r="P11" s="40"/>
      <c r="IK11" s="837"/>
      <c r="IL11" s="63" t="s">
        <v>489</v>
      </c>
      <c r="IM11" s="65" t="s">
        <v>406</v>
      </c>
      <c r="IN11" s="64" t="s">
        <v>481</v>
      </c>
      <c r="IU11" s="66" t="s">
        <v>25</v>
      </c>
      <c r="IV11" s="68" t="s">
        <v>480</v>
      </c>
      <c r="IW11" s="68" t="s">
        <v>566</v>
      </c>
      <c r="IX11" s="67" t="s">
        <v>625</v>
      </c>
      <c r="IY11" s="67" t="s">
        <v>635</v>
      </c>
      <c r="IZ11" s="67" t="s">
        <v>808</v>
      </c>
      <c r="JA11" s="67" t="s">
        <v>826</v>
      </c>
      <c r="JB11" s="67" t="s">
        <v>910</v>
      </c>
      <c r="JC11" s="67" t="s">
        <v>922</v>
      </c>
      <c r="JD11" s="67" t="s">
        <v>1015</v>
      </c>
      <c r="JE11" s="40"/>
    </row>
    <row r="12" spans="1:265" ht="15" customHeight="1" thickBot="1" x14ac:dyDescent="0.3">
      <c r="A12" s="57"/>
      <c r="B12" s="125"/>
      <c r="C12" s="126"/>
      <c r="D12" s="126"/>
      <c r="E12" s="126"/>
      <c r="F12" s="126"/>
      <c r="G12" s="126"/>
      <c r="H12" s="126"/>
      <c r="I12" s="126"/>
      <c r="J12" s="126"/>
      <c r="K12" s="127"/>
      <c r="L12" s="57"/>
      <c r="M12" s="40"/>
      <c r="N12" s="40"/>
      <c r="O12" s="40"/>
      <c r="P12" s="40"/>
      <c r="IK12" s="837"/>
      <c r="IL12" s="63" t="s">
        <v>490</v>
      </c>
      <c r="IM12" s="65" t="s">
        <v>491</v>
      </c>
      <c r="IN12" s="64" t="s">
        <v>481</v>
      </c>
      <c r="IU12" s="66" t="s">
        <v>20</v>
      </c>
      <c r="IV12" s="68" t="s">
        <v>532</v>
      </c>
      <c r="IW12" s="67" t="s">
        <v>599</v>
      </c>
      <c r="IX12" s="67" t="s">
        <v>627</v>
      </c>
      <c r="IY12" s="67" t="s">
        <v>644</v>
      </c>
      <c r="IZ12" s="67" t="s">
        <v>754</v>
      </c>
      <c r="JA12" s="67" t="s">
        <v>824</v>
      </c>
      <c r="JB12" s="67" t="s">
        <v>858</v>
      </c>
      <c r="JC12" s="67" t="s">
        <v>386</v>
      </c>
      <c r="JD12" s="67" t="s">
        <v>957</v>
      </c>
      <c r="JE12" s="40"/>
    </row>
    <row r="13" spans="1:265" ht="15" customHeight="1" thickBot="1" x14ac:dyDescent="0.3">
      <c r="A13" s="57"/>
      <c r="B13" s="125"/>
      <c r="C13" s="126"/>
      <c r="D13" s="126"/>
      <c r="E13" s="126"/>
      <c r="F13" s="126"/>
      <c r="G13" s="126"/>
      <c r="H13" s="126"/>
      <c r="I13" s="126"/>
      <c r="J13" s="126"/>
      <c r="K13" s="127"/>
      <c r="L13" s="57"/>
      <c r="M13" s="40"/>
      <c r="N13" s="40"/>
      <c r="O13" s="40"/>
      <c r="P13" s="40"/>
      <c r="IK13" s="837"/>
      <c r="IL13" s="63" t="s">
        <v>492</v>
      </c>
      <c r="IM13" s="65" t="s">
        <v>493</v>
      </c>
      <c r="IN13" s="64" t="s">
        <v>481</v>
      </c>
      <c r="IV13" s="68" t="s">
        <v>534</v>
      </c>
      <c r="IW13" s="67" t="s">
        <v>578</v>
      </c>
      <c r="IX13" s="67" t="s">
        <v>623</v>
      </c>
      <c r="IY13" s="67" t="s">
        <v>746</v>
      </c>
      <c r="IZ13" s="67" t="s">
        <v>756</v>
      </c>
      <c r="JA13" s="67" t="s">
        <v>820</v>
      </c>
      <c r="JB13" s="67" t="s">
        <v>908</v>
      </c>
      <c r="JC13" s="67" t="s">
        <v>918</v>
      </c>
      <c r="JD13" s="67" t="s">
        <v>973</v>
      </c>
      <c r="JE13" s="40"/>
    </row>
    <row r="14" spans="1:265" ht="27" customHeight="1" thickBot="1" x14ac:dyDescent="0.3">
      <c r="A14" s="57"/>
      <c r="B14" s="750" t="s">
        <v>4931</v>
      </c>
      <c r="C14" s="126"/>
      <c r="D14" s="126"/>
      <c r="E14" s="126"/>
      <c r="F14" s="126"/>
      <c r="G14" s="126"/>
      <c r="H14" s="126"/>
      <c r="I14" s="126"/>
      <c r="J14" s="126"/>
      <c r="K14" s="127"/>
      <c r="L14" s="57"/>
      <c r="M14" s="40"/>
      <c r="N14" s="40"/>
      <c r="O14" s="40"/>
      <c r="P14" s="40"/>
      <c r="IK14" s="837"/>
      <c r="IL14" s="63" t="s">
        <v>494</v>
      </c>
      <c r="IM14" s="65" t="s">
        <v>495</v>
      </c>
      <c r="IN14" s="64" t="s">
        <v>481</v>
      </c>
      <c r="IV14" s="68" t="s">
        <v>526</v>
      </c>
      <c r="IW14" s="67" t="s">
        <v>583</v>
      </c>
      <c r="IX14" s="67" t="s">
        <v>633</v>
      </c>
      <c r="IY14" s="67" t="s">
        <v>646</v>
      </c>
      <c r="IZ14" s="67" t="s">
        <v>810</v>
      </c>
      <c r="JA14" s="67" t="s">
        <v>843</v>
      </c>
      <c r="JB14" s="67" t="s">
        <v>914</v>
      </c>
      <c r="JC14" s="67" t="s">
        <v>930</v>
      </c>
      <c r="JD14" s="67" t="s">
        <v>1007</v>
      </c>
      <c r="JE14" s="40"/>
    </row>
    <row r="15" spans="1:265" ht="16.5" thickBot="1" x14ac:dyDescent="0.3">
      <c r="A15" s="57"/>
      <c r="B15" s="125"/>
      <c r="C15" s="126"/>
      <c r="D15" s="126"/>
      <c r="E15" s="126"/>
      <c r="F15" s="126"/>
      <c r="G15" s="126"/>
      <c r="H15" s="126"/>
      <c r="I15" s="126"/>
      <c r="J15" s="126"/>
      <c r="K15" s="127"/>
      <c r="L15" s="57"/>
      <c r="M15" s="40"/>
      <c r="N15" s="40"/>
      <c r="O15" s="40"/>
      <c r="P15" s="40"/>
      <c r="IK15" s="837"/>
      <c r="IL15" s="63" t="s">
        <v>496</v>
      </c>
      <c r="IM15" s="65" t="s">
        <v>497</v>
      </c>
      <c r="IN15" s="64" t="s">
        <v>498</v>
      </c>
      <c r="IV15" s="68" t="s">
        <v>528</v>
      </c>
      <c r="IW15" s="67" t="s">
        <v>383</v>
      </c>
      <c r="IX15" s="67" t="s">
        <v>629</v>
      </c>
      <c r="IY15" s="67" t="s">
        <v>712</v>
      </c>
      <c r="IZ15" s="67" t="s">
        <v>758</v>
      </c>
      <c r="JA15" s="67" t="s">
        <v>816</v>
      </c>
      <c r="JB15" s="67" t="s">
        <v>856</v>
      </c>
      <c r="JC15" s="67" t="s">
        <v>939</v>
      </c>
      <c r="JD15" s="67" t="s">
        <v>999</v>
      </c>
      <c r="JE15" s="40"/>
    </row>
    <row r="16" spans="1:265" ht="16.5" thickBot="1" x14ac:dyDescent="0.3">
      <c r="A16" s="57"/>
      <c r="B16" s="125"/>
      <c r="C16" s="126"/>
      <c r="D16" s="126"/>
      <c r="E16" s="126"/>
      <c r="F16" s="126"/>
      <c r="G16" s="126"/>
      <c r="H16" s="126"/>
      <c r="I16" s="126"/>
      <c r="J16" s="126"/>
      <c r="K16" s="127"/>
      <c r="L16" s="57"/>
      <c r="M16" s="40"/>
      <c r="N16" s="40"/>
      <c r="O16" s="40"/>
      <c r="P16" s="40"/>
      <c r="IK16" s="837"/>
      <c r="IL16" s="63" t="s">
        <v>499</v>
      </c>
      <c r="IM16" s="65" t="s">
        <v>500</v>
      </c>
      <c r="IN16" s="64" t="s">
        <v>481</v>
      </c>
      <c r="IV16" s="68" t="s">
        <v>540</v>
      </c>
      <c r="IW16" s="67" t="s">
        <v>572</v>
      </c>
      <c r="IY16" s="67" t="s">
        <v>740</v>
      </c>
      <c r="IZ16" s="67" t="s">
        <v>784</v>
      </c>
      <c r="JA16" s="67" t="s">
        <v>385</v>
      </c>
      <c r="JB16" s="67" t="s">
        <v>872</v>
      </c>
      <c r="JC16" s="67" t="s">
        <v>953</v>
      </c>
      <c r="JD16" s="67" t="s">
        <v>995</v>
      </c>
      <c r="JE16" s="40"/>
    </row>
    <row r="17" spans="1:265" ht="16.5" thickBot="1" x14ac:dyDescent="0.3">
      <c r="A17" s="57"/>
      <c r="B17" s="128" t="s">
        <v>1463</v>
      </c>
      <c r="C17" s="839" t="s">
        <v>23</v>
      </c>
      <c r="D17" s="840"/>
      <c r="E17" s="840"/>
      <c r="F17" s="840"/>
      <c r="G17" s="840"/>
      <c r="H17" s="840"/>
      <c r="I17" s="841"/>
      <c r="J17" s="126"/>
      <c r="K17" s="127"/>
      <c r="L17" s="57"/>
      <c r="M17" s="40"/>
      <c r="N17" s="40"/>
      <c r="O17" s="40"/>
      <c r="P17" s="40"/>
      <c r="IK17" s="837"/>
      <c r="IL17" s="63" t="s">
        <v>501</v>
      </c>
      <c r="IM17" s="65" t="s">
        <v>502</v>
      </c>
      <c r="IN17" s="64" t="s">
        <v>481</v>
      </c>
      <c r="IV17" s="68" t="s">
        <v>504</v>
      </c>
      <c r="IW17" s="67" t="s">
        <v>603</v>
      </c>
      <c r="IY17" s="67" t="s">
        <v>672</v>
      </c>
      <c r="IZ17" s="67" t="s">
        <v>790</v>
      </c>
      <c r="JA17" s="67" t="s">
        <v>839</v>
      </c>
      <c r="JB17" s="67" t="s">
        <v>860</v>
      </c>
      <c r="JC17" s="67" t="s">
        <v>916</v>
      </c>
      <c r="JD17" s="67" t="s">
        <v>993</v>
      </c>
      <c r="JE17" s="40"/>
    </row>
    <row r="18" spans="1:265" ht="16.5" thickBot="1" x14ac:dyDescent="0.3">
      <c r="A18" s="57"/>
      <c r="B18" s="128"/>
      <c r="C18" s="126"/>
      <c r="D18" s="126"/>
      <c r="E18" s="126"/>
      <c r="F18" s="126"/>
      <c r="G18" s="126"/>
      <c r="H18" s="126"/>
      <c r="I18" s="126"/>
      <c r="J18" s="126"/>
      <c r="K18" s="127"/>
      <c r="L18" s="57"/>
      <c r="M18" s="40"/>
      <c r="N18" s="40"/>
      <c r="O18" s="40"/>
      <c r="P18" s="40"/>
      <c r="IK18" s="837"/>
      <c r="IL18" s="63" t="s">
        <v>503</v>
      </c>
      <c r="IM18" s="65" t="s">
        <v>504</v>
      </c>
      <c r="IN18" s="64" t="s">
        <v>481</v>
      </c>
      <c r="IV18" s="68" t="s">
        <v>485</v>
      </c>
      <c r="IW18" s="67" t="s">
        <v>585</v>
      </c>
      <c r="IX18" s="40"/>
      <c r="IY18" s="67" t="s">
        <v>656</v>
      </c>
      <c r="IZ18" s="67" t="s">
        <v>772</v>
      </c>
      <c r="JA18" s="67" t="s">
        <v>846</v>
      </c>
      <c r="JB18" s="67" t="s">
        <v>894</v>
      </c>
      <c r="JC18" s="67" t="s">
        <v>924</v>
      </c>
      <c r="JD18" s="67" t="s">
        <v>1005</v>
      </c>
      <c r="JE18" s="40"/>
    </row>
    <row r="19" spans="1:265" ht="16.5" thickBot="1" x14ac:dyDescent="0.3">
      <c r="A19" s="57"/>
      <c r="B19" s="128" t="s">
        <v>1459</v>
      </c>
      <c r="C19" s="839" t="s">
        <v>802</v>
      </c>
      <c r="D19" s="840"/>
      <c r="E19" s="840"/>
      <c r="F19" s="840"/>
      <c r="G19" s="840"/>
      <c r="H19" s="840"/>
      <c r="I19" s="841"/>
      <c r="J19" s="126"/>
      <c r="K19" s="127"/>
      <c r="L19" s="57"/>
      <c r="M19" s="40"/>
      <c r="N19" s="40"/>
      <c r="O19" s="40"/>
      <c r="P19" s="40"/>
      <c r="IK19" s="837"/>
      <c r="IL19" s="63" t="s">
        <v>505</v>
      </c>
      <c r="IM19" s="65" t="s">
        <v>506</v>
      </c>
      <c r="IN19" s="64" t="s">
        <v>481</v>
      </c>
      <c r="IV19" s="68" t="s">
        <v>520</v>
      </c>
      <c r="IW19" s="67" t="s">
        <v>574</v>
      </c>
      <c r="IX19" s="40"/>
      <c r="IY19" s="67" t="s">
        <v>666</v>
      </c>
      <c r="IZ19" s="67" t="s">
        <v>806</v>
      </c>
      <c r="JA19" s="67" t="s">
        <v>818</v>
      </c>
      <c r="JB19" s="67" t="s">
        <v>862</v>
      </c>
      <c r="JC19" s="67" t="s">
        <v>574</v>
      </c>
      <c r="JD19" s="67" t="s">
        <v>1009</v>
      </c>
      <c r="JE19" s="40"/>
    </row>
    <row r="20" spans="1:265" ht="16.5" thickBot="1" x14ac:dyDescent="0.3">
      <c r="A20" s="57"/>
      <c r="B20" s="128"/>
      <c r="C20" s="129"/>
      <c r="D20" s="129"/>
      <c r="E20" s="129"/>
      <c r="F20" s="129"/>
      <c r="G20" s="129"/>
      <c r="H20" s="129"/>
      <c r="I20" s="129"/>
      <c r="J20" s="129"/>
      <c r="K20" s="130"/>
      <c r="L20" s="57"/>
      <c r="M20" s="40"/>
      <c r="N20" s="40"/>
      <c r="O20" s="40"/>
      <c r="P20" s="40"/>
      <c r="IK20" s="837"/>
      <c r="IL20" s="63"/>
      <c r="IM20" s="65"/>
      <c r="IN20" s="64"/>
      <c r="IV20" s="68" t="s">
        <v>524</v>
      </c>
      <c r="IW20" s="67" t="s">
        <v>605</v>
      </c>
      <c r="IX20" s="40"/>
      <c r="IY20" s="67" t="s">
        <v>742</v>
      </c>
      <c r="IZ20" s="67" t="s">
        <v>762</v>
      </c>
      <c r="JA20" s="67" t="s">
        <v>831</v>
      </c>
      <c r="JB20" s="67" t="s">
        <v>902</v>
      </c>
      <c r="JC20" s="67" t="s">
        <v>936</v>
      </c>
      <c r="JD20" s="67" t="s">
        <v>979</v>
      </c>
      <c r="JE20" s="40"/>
    </row>
    <row r="21" spans="1:265" ht="16.5" thickBot="1" x14ac:dyDescent="0.3">
      <c r="A21" s="57"/>
      <c r="B21" s="128" t="s">
        <v>1501</v>
      </c>
      <c r="C21" s="842" t="s">
        <v>4</v>
      </c>
      <c r="D21" s="843"/>
      <c r="E21" s="843"/>
      <c r="F21" s="843"/>
      <c r="G21" s="843"/>
      <c r="H21" s="843"/>
      <c r="I21" s="844"/>
      <c r="J21" s="126"/>
      <c r="K21" s="127"/>
      <c r="L21" s="57"/>
      <c r="M21" s="40"/>
      <c r="N21" s="40"/>
      <c r="O21" s="40"/>
      <c r="P21" s="40"/>
      <c r="IK21" s="837"/>
      <c r="IL21" s="63"/>
      <c r="IM21" s="65"/>
      <c r="IN21" s="64"/>
      <c r="IV21" s="68" t="s">
        <v>516</v>
      </c>
      <c r="IW21" s="67" t="s">
        <v>593</v>
      </c>
      <c r="IX21" s="40"/>
      <c r="IY21" s="67" t="s">
        <v>708</v>
      </c>
      <c r="IZ21" s="67" t="s">
        <v>794</v>
      </c>
      <c r="JA21" s="67" t="s">
        <v>841</v>
      </c>
      <c r="JB21" s="67" t="s">
        <v>884</v>
      </c>
      <c r="JC21" s="67" t="s">
        <v>934</v>
      </c>
      <c r="JD21" s="67" t="s">
        <v>959</v>
      </c>
      <c r="JE21" s="40"/>
    </row>
    <row r="22" spans="1:265" ht="16.5" thickBot="1" x14ac:dyDescent="0.3">
      <c r="A22" s="57"/>
      <c r="B22" s="128"/>
      <c r="C22" s="845"/>
      <c r="D22" s="846"/>
      <c r="E22" s="846"/>
      <c r="F22" s="846"/>
      <c r="G22" s="846"/>
      <c r="H22" s="846"/>
      <c r="I22" s="847"/>
      <c r="J22" s="126"/>
      <c r="K22" s="127"/>
      <c r="L22" s="57"/>
      <c r="M22" s="40"/>
      <c r="N22" s="40"/>
      <c r="O22" s="40"/>
      <c r="P22" s="40"/>
      <c r="IK22" s="837"/>
      <c r="IL22" s="63"/>
      <c r="IM22" s="65"/>
      <c r="IN22" s="64"/>
      <c r="IV22" s="68" t="s">
        <v>542</v>
      </c>
      <c r="IW22" s="67" t="s">
        <v>597</v>
      </c>
      <c r="IX22" s="40"/>
      <c r="IY22" s="67" t="s">
        <v>744</v>
      </c>
      <c r="IZ22" s="67" t="s">
        <v>798</v>
      </c>
      <c r="JA22" s="67" t="s">
        <v>835</v>
      </c>
      <c r="JB22" s="67" t="s">
        <v>854</v>
      </c>
      <c r="JC22" s="67" t="s">
        <v>928</v>
      </c>
      <c r="JD22" s="67" t="s">
        <v>997</v>
      </c>
      <c r="JE22" s="40"/>
    </row>
    <row r="23" spans="1:265" ht="32.25" thickBot="1" x14ac:dyDescent="0.3">
      <c r="A23" s="57"/>
      <c r="B23" s="128"/>
      <c r="C23" s="848"/>
      <c r="D23" s="849"/>
      <c r="E23" s="849"/>
      <c r="F23" s="849"/>
      <c r="G23" s="849"/>
      <c r="H23" s="849"/>
      <c r="I23" s="850"/>
      <c r="J23" s="126"/>
      <c r="K23" s="127"/>
      <c r="L23" s="57"/>
      <c r="M23" s="40"/>
      <c r="N23" s="40"/>
      <c r="O23" s="40"/>
      <c r="P23" s="40"/>
      <c r="IK23" s="837"/>
      <c r="IL23" s="63"/>
      <c r="IM23" s="65"/>
      <c r="IN23" s="64"/>
      <c r="IV23" s="68" t="s">
        <v>552</v>
      </c>
      <c r="IW23" s="67" t="s">
        <v>589</v>
      </c>
      <c r="IX23" s="40"/>
      <c r="IY23" s="67" t="s">
        <v>734</v>
      </c>
      <c r="IZ23" s="67" t="s">
        <v>780</v>
      </c>
      <c r="JA23" s="67" t="s">
        <v>844</v>
      </c>
      <c r="JB23" s="67" t="s">
        <v>864</v>
      </c>
      <c r="JC23" s="67" t="s">
        <v>920</v>
      </c>
      <c r="JD23" s="67" t="s">
        <v>1001</v>
      </c>
      <c r="JE23" s="40"/>
    </row>
    <row r="24" spans="1:265" ht="16.5" thickBot="1" x14ac:dyDescent="0.3">
      <c r="A24" s="57"/>
      <c r="B24" s="128"/>
      <c r="C24" s="126"/>
      <c r="D24" s="126"/>
      <c r="E24" s="126"/>
      <c r="F24" s="126"/>
      <c r="G24" s="126"/>
      <c r="H24" s="126"/>
      <c r="I24" s="126"/>
      <c r="J24" s="126"/>
      <c r="K24" s="127"/>
      <c r="L24" s="57"/>
      <c r="IK24" s="837"/>
      <c r="IL24" s="63" t="s">
        <v>507</v>
      </c>
      <c r="IM24" s="65" t="s">
        <v>508</v>
      </c>
      <c r="IN24" s="64" t="s">
        <v>481</v>
      </c>
      <c r="IV24" s="68" t="s">
        <v>493</v>
      </c>
      <c r="IW24" s="67" t="s">
        <v>601</v>
      </c>
      <c r="IX24" s="40"/>
      <c r="IY24" s="67" t="s">
        <v>732</v>
      </c>
      <c r="IZ24" s="67" t="s">
        <v>792</v>
      </c>
      <c r="JA24" s="67" t="s">
        <v>828</v>
      </c>
      <c r="JB24" s="67" t="s">
        <v>904</v>
      </c>
      <c r="JC24" s="67" t="s">
        <v>949</v>
      </c>
      <c r="JD24" s="67" t="s">
        <v>991</v>
      </c>
      <c r="JE24" s="40"/>
    </row>
    <row r="25" spans="1:265" ht="16.5" thickBot="1" x14ac:dyDescent="0.3">
      <c r="A25" s="57"/>
      <c r="B25" s="128" t="s">
        <v>1500</v>
      </c>
      <c r="C25" s="851">
        <v>42674</v>
      </c>
      <c r="D25" s="852"/>
      <c r="E25" s="852"/>
      <c r="F25" s="852"/>
      <c r="G25" s="852"/>
      <c r="H25" s="852"/>
      <c r="I25" s="853"/>
      <c r="J25" s="126"/>
      <c r="K25" s="127"/>
      <c r="L25" s="57"/>
      <c r="IK25" s="837"/>
      <c r="IL25" s="63" t="s">
        <v>509</v>
      </c>
      <c r="IM25" s="65" t="s">
        <v>510</v>
      </c>
      <c r="IN25" s="64" t="s">
        <v>481</v>
      </c>
      <c r="IV25" s="68" t="s">
        <v>495</v>
      </c>
      <c r="IW25" s="67" t="s">
        <v>580</v>
      </c>
      <c r="IX25" s="40"/>
      <c r="IY25" s="67" t="s">
        <v>738</v>
      </c>
      <c r="IZ25" s="67" t="s">
        <v>764</v>
      </c>
      <c r="JB25" s="67" t="s">
        <v>882</v>
      </c>
      <c r="JC25" s="67" t="s">
        <v>384</v>
      </c>
      <c r="JD25" s="67" t="s">
        <v>985</v>
      </c>
      <c r="JE25" s="40"/>
    </row>
    <row r="26" spans="1:265" ht="16.5" thickBot="1" x14ac:dyDescent="0.3">
      <c r="A26" s="57"/>
      <c r="B26" s="128"/>
      <c r="C26" s="126"/>
      <c r="D26" s="126"/>
      <c r="E26" s="126"/>
      <c r="F26" s="126"/>
      <c r="G26" s="126"/>
      <c r="H26" s="126"/>
      <c r="I26" s="126"/>
      <c r="J26" s="126"/>
      <c r="K26" s="127"/>
      <c r="L26" s="57"/>
      <c r="IK26" s="837"/>
      <c r="IL26" s="63" t="s">
        <v>511</v>
      </c>
      <c r="IM26" s="65" t="s">
        <v>512</v>
      </c>
      <c r="IN26" s="64" t="s">
        <v>481</v>
      </c>
      <c r="IV26" s="68" t="s">
        <v>522</v>
      </c>
      <c r="IW26" s="67" t="s">
        <v>581</v>
      </c>
      <c r="IX26" s="40"/>
      <c r="IY26" s="67" t="s">
        <v>718</v>
      </c>
      <c r="IZ26" s="67" t="s">
        <v>766</v>
      </c>
      <c r="JB26" s="67" t="s">
        <v>874</v>
      </c>
      <c r="JC26" s="67" t="s">
        <v>947</v>
      </c>
      <c r="JD26" s="67" t="s">
        <v>1011</v>
      </c>
      <c r="JE26" s="40"/>
    </row>
    <row r="27" spans="1:265" ht="16.5" thickBot="1" x14ac:dyDescent="0.3">
      <c r="A27" s="57"/>
      <c r="B27" s="128"/>
      <c r="C27" s="126"/>
      <c r="D27" s="126"/>
      <c r="E27" s="126"/>
      <c r="F27" s="126"/>
      <c r="G27" s="126"/>
      <c r="H27" s="126"/>
      <c r="I27" s="126"/>
      <c r="J27" s="126"/>
      <c r="K27" s="127"/>
      <c r="L27" s="57"/>
      <c r="IK27" s="837"/>
      <c r="IL27" s="63" t="s">
        <v>513</v>
      </c>
      <c r="IM27" s="65" t="s">
        <v>514</v>
      </c>
      <c r="IN27" s="64" t="s">
        <v>498</v>
      </c>
      <c r="IV27" s="68" t="s">
        <v>407</v>
      </c>
      <c r="IW27" s="67" t="s">
        <v>576</v>
      </c>
      <c r="IX27" s="40"/>
      <c r="IY27" s="67" t="s">
        <v>658</v>
      </c>
      <c r="IZ27" s="67" t="s">
        <v>768</v>
      </c>
      <c r="JB27" s="67" t="s">
        <v>852</v>
      </c>
      <c r="JC27" s="67"/>
      <c r="JD27" s="67" t="s">
        <v>965</v>
      </c>
      <c r="JE27" s="40"/>
    </row>
    <row r="28" spans="1:265" ht="16.5" thickBot="1" x14ac:dyDescent="0.3">
      <c r="A28" s="57"/>
      <c r="B28" s="131" t="s">
        <v>1464</v>
      </c>
      <c r="C28" s="126"/>
      <c r="D28" s="126"/>
      <c r="E28" s="126"/>
      <c r="F28" s="126"/>
      <c r="G28" s="126"/>
      <c r="H28" s="126"/>
      <c r="I28" s="126"/>
      <c r="J28" s="126"/>
      <c r="K28" s="127"/>
      <c r="L28" s="57"/>
      <c r="IK28" s="837"/>
      <c r="IL28" s="63" t="s">
        <v>515</v>
      </c>
      <c r="IM28" s="65" t="s">
        <v>516</v>
      </c>
      <c r="IN28" s="64" t="s">
        <v>481</v>
      </c>
      <c r="IV28" s="68" t="s">
        <v>538</v>
      </c>
      <c r="IX28" s="40"/>
      <c r="IY28" s="67" t="s">
        <v>654</v>
      </c>
      <c r="IZ28" s="67" t="s">
        <v>782</v>
      </c>
      <c r="JB28" s="67" t="s">
        <v>880</v>
      </c>
      <c r="JC28" s="67"/>
      <c r="JD28" s="67" t="s">
        <v>975</v>
      </c>
      <c r="JE28" s="40"/>
    </row>
    <row r="29" spans="1:265" ht="16.5" thickBot="1" x14ac:dyDescent="0.3">
      <c r="A29" s="57"/>
      <c r="B29" s="131"/>
      <c r="C29" s="132"/>
      <c r="D29" s="132"/>
      <c r="E29" s="132"/>
      <c r="F29" s="132"/>
      <c r="G29" s="126"/>
      <c r="H29" s="126"/>
      <c r="I29" s="126"/>
      <c r="J29" s="126"/>
      <c r="K29" s="127"/>
      <c r="L29" s="57"/>
      <c r="IK29" s="837"/>
      <c r="IL29" s="63" t="s">
        <v>517</v>
      </c>
      <c r="IM29" s="65" t="s">
        <v>518</v>
      </c>
      <c r="IN29" s="64" t="s">
        <v>481</v>
      </c>
      <c r="IV29" s="68" t="s">
        <v>556</v>
      </c>
      <c r="IX29" s="40"/>
      <c r="IY29" s="67" t="s">
        <v>680</v>
      </c>
      <c r="IZ29" s="67" t="s">
        <v>812</v>
      </c>
      <c r="JA29" s="40"/>
      <c r="JB29" s="67" t="s">
        <v>896</v>
      </c>
      <c r="JD29" s="67" t="s">
        <v>967</v>
      </c>
      <c r="JE29" s="40"/>
    </row>
    <row r="30" spans="1:265" ht="16.5" thickBot="1" x14ac:dyDescent="0.3">
      <c r="A30" s="57"/>
      <c r="B30" s="131" t="s">
        <v>1460</v>
      </c>
      <c r="C30" s="830" t="s">
        <v>5138</v>
      </c>
      <c r="D30" s="831"/>
      <c r="E30" s="831"/>
      <c r="F30" s="831"/>
      <c r="G30" s="831"/>
      <c r="H30" s="831"/>
      <c r="I30" s="832"/>
      <c r="J30" s="126"/>
      <c r="K30" s="127"/>
      <c r="L30" s="57"/>
      <c r="IK30" s="837"/>
      <c r="IL30" s="63" t="s">
        <v>519</v>
      </c>
      <c r="IM30" s="65" t="s">
        <v>520</v>
      </c>
      <c r="IN30" s="64" t="s">
        <v>481</v>
      </c>
      <c r="IV30" s="68" t="s">
        <v>500</v>
      </c>
      <c r="IW30" s="67"/>
      <c r="IX30" s="40"/>
      <c r="IY30" s="67" t="s">
        <v>382</v>
      </c>
      <c r="IZ30" s="67" t="s">
        <v>788</v>
      </c>
      <c r="JA30" s="40"/>
      <c r="JB30" s="67" t="s">
        <v>878</v>
      </c>
      <c r="JD30" s="67" t="s">
        <v>989</v>
      </c>
      <c r="JE30" s="40"/>
    </row>
    <row r="31" spans="1:265" ht="16.5" thickBot="1" x14ac:dyDescent="0.3">
      <c r="A31" s="57"/>
      <c r="B31" s="133" t="s">
        <v>1461</v>
      </c>
      <c r="C31" s="854">
        <v>132628447</v>
      </c>
      <c r="D31" s="846"/>
      <c r="E31" s="846"/>
      <c r="F31" s="846"/>
      <c r="G31" s="846"/>
      <c r="H31" s="846"/>
      <c r="I31" s="846"/>
      <c r="J31" s="113"/>
      <c r="K31" s="127"/>
      <c r="L31" s="57"/>
      <c r="IK31" s="837"/>
      <c r="IL31" s="63" t="s">
        <v>521</v>
      </c>
      <c r="IM31" s="65" t="s">
        <v>522</v>
      </c>
      <c r="IN31" s="64" t="s">
        <v>481</v>
      </c>
      <c r="IV31" s="68" t="s">
        <v>560</v>
      </c>
      <c r="IW31" s="67"/>
      <c r="IX31" s="40"/>
      <c r="IY31" s="67" t="s">
        <v>726</v>
      </c>
      <c r="IZ31" s="67" t="s">
        <v>770</v>
      </c>
      <c r="JA31" s="40"/>
      <c r="JB31" s="67" t="s">
        <v>898</v>
      </c>
      <c r="JC31" s="40"/>
      <c r="JD31" s="67" t="s">
        <v>983</v>
      </c>
      <c r="JE31" s="40"/>
    </row>
    <row r="32" spans="1:265" ht="16.5" thickBot="1" x14ac:dyDescent="0.3">
      <c r="A32" s="57"/>
      <c r="B32" s="131" t="s">
        <v>1462</v>
      </c>
      <c r="C32" s="855" t="s">
        <v>5139</v>
      </c>
      <c r="D32" s="849"/>
      <c r="E32" s="849"/>
      <c r="F32" s="849"/>
      <c r="G32" s="849"/>
      <c r="H32" s="849"/>
      <c r="I32" s="850"/>
      <c r="J32" s="126"/>
      <c r="K32" s="127"/>
      <c r="L32" s="57"/>
      <c r="IK32" s="837"/>
      <c r="IL32" s="63" t="s">
        <v>523</v>
      </c>
      <c r="IM32" s="65" t="s">
        <v>524</v>
      </c>
      <c r="IN32" s="64" t="s">
        <v>481</v>
      </c>
      <c r="IV32" s="68" t="s">
        <v>550</v>
      </c>
      <c r="IW32" s="40"/>
      <c r="IX32" s="40"/>
      <c r="IY32" s="67" t="s">
        <v>714</v>
      </c>
      <c r="IZ32" s="67" t="s">
        <v>774</v>
      </c>
      <c r="JA32" s="40"/>
      <c r="JB32" s="67" t="s">
        <v>876</v>
      </c>
      <c r="JC32" s="40"/>
      <c r="JD32" s="67" t="s">
        <v>969</v>
      </c>
      <c r="JE32" s="40"/>
    </row>
    <row r="33" spans="1:265" ht="16.5" thickBot="1" x14ac:dyDescent="0.3">
      <c r="A33" s="57"/>
      <c r="B33" s="131"/>
      <c r="C33" s="134"/>
      <c r="D33" s="134"/>
      <c r="E33" s="134"/>
      <c r="F33" s="134"/>
      <c r="G33" s="126"/>
      <c r="H33" s="126"/>
      <c r="I33" s="126"/>
      <c r="J33" s="126"/>
      <c r="K33" s="127"/>
      <c r="L33" s="57"/>
      <c r="IK33" s="837"/>
      <c r="IL33" s="63" t="s">
        <v>525</v>
      </c>
      <c r="IM33" s="65" t="s">
        <v>526</v>
      </c>
      <c r="IN33" s="64" t="s">
        <v>481</v>
      </c>
      <c r="IV33" s="68" t="s">
        <v>502</v>
      </c>
      <c r="IW33" s="40"/>
      <c r="IX33" s="40"/>
      <c r="IY33" s="67" t="s">
        <v>736</v>
      </c>
      <c r="IZ33" s="67" t="s">
        <v>800</v>
      </c>
      <c r="JA33" s="40"/>
      <c r="JB33" s="67" t="s">
        <v>892</v>
      </c>
      <c r="JC33" s="40"/>
      <c r="JD33" s="67" t="s">
        <v>971</v>
      </c>
      <c r="JE33" s="40"/>
    </row>
    <row r="34" spans="1:265" ht="16.5" thickBot="1" x14ac:dyDescent="0.3">
      <c r="A34" s="57"/>
      <c r="B34" s="131" t="s">
        <v>1465</v>
      </c>
      <c r="C34" s="830" t="s">
        <v>5140</v>
      </c>
      <c r="D34" s="831"/>
      <c r="E34" s="831"/>
      <c r="F34" s="831"/>
      <c r="G34" s="831"/>
      <c r="H34" s="831"/>
      <c r="I34" s="832"/>
      <c r="J34" s="126"/>
      <c r="K34" s="127"/>
      <c r="L34" s="57"/>
      <c r="IK34" s="837"/>
      <c r="IL34" s="63" t="s">
        <v>527</v>
      </c>
      <c r="IM34" s="65" t="s">
        <v>528</v>
      </c>
      <c r="IN34" s="64" t="s">
        <v>481</v>
      </c>
      <c r="IV34" s="68" t="s">
        <v>488</v>
      </c>
      <c r="IW34" s="40"/>
      <c r="IX34" s="40"/>
      <c r="IY34" s="67" t="s">
        <v>686</v>
      </c>
      <c r="IZ34" s="67"/>
      <c r="JA34" s="40"/>
      <c r="JB34" s="67" t="s">
        <v>866</v>
      </c>
      <c r="JC34" s="40"/>
      <c r="JE34" s="40"/>
    </row>
    <row r="35" spans="1:265" ht="16.5" thickBot="1" x14ac:dyDescent="0.3">
      <c r="A35" s="57"/>
      <c r="B35" s="131" t="s">
        <v>1461</v>
      </c>
      <c r="C35" s="856">
        <v>132618403</v>
      </c>
      <c r="D35" s="846"/>
      <c r="E35" s="846"/>
      <c r="F35" s="846"/>
      <c r="G35" s="846"/>
      <c r="H35" s="846"/>
      <c r="I35" s="847"/>
      <c r="J35" s="126"/>
      <c r="K35" s="127"/>
      <c r="L35" s="57"/>
      <c r="IK35" s="837"/>
      <c r="IL35" s="63" t="s">
        <v>529</v>
      </c>
      <c r="IM35" s="65" t="s">
        <v>530</v>
      </c>
      <c r="IN35" s="64" t="s">
        <v>481</v>
      </c>
      <c r="IV35" s="67" t="s">
        <v>475</v>
      </c>
      <c r="IW35" s="40"/>
      <c r="IX35" s="40"/>
      <c r="IY35" s="67" t="s">
        <v>728</v>
      </c>
      <c r="IZ35" s="67"/>
      <c r="JA35" s="40"/>
      <c r="JB35" s="67" t="s">
        <v>868</v>
      </c>
      <c r="JC35" s="40"/>
      <c r="JE35" s="40"/>
    </row>
    <row r="36" spans="1:265" ht="16.5" thickBot="1" x14ac:dyDescent="0.3">
      <c r="A36" s="57"/>
      <c r="B36" s="131" t="s">
        <v>1462</v>
      </c>
      <c r="C36" s="855" t="s">
        <v>5141</v>
      </c>
      <c r="D36" s="849"/>
      <c r="E36" s="849"/>
      <c r="F36" s="849"/>
      <c r="G36" s="849"/>
      <c r="H36" s="849"/>
      <c r="I36" s="850"/>
      <c r="J36" s="126"/>
      <c r="K36" s="127"/>
      <c r="L36" s="57"/>
      <c r="IK36" s="837"/>
      <c r="IL36" s="63" t="s">
        <v>531</v>
      </c>
      <c r="IM36" s="65" t="s">
        <v>532</v>
      </c>
      <c r="IN36" s="64" t="s">
        <v>498</v>
      </c>
      <c r="IV36" s="68" t="s">
        <v>508</v>
      </c>
      <c r="IW36" s="40"/>
      <c r="IX36" s="40"/>
      <c r="IY36" s="67" t="s">
        <v>700</v>
      </c>
      <c r="JA36" s="40"/>
      <c r="JB36" s="67"/>
      <c r="JC36" s="40"/>
      <c r="JD36" s="67"/>
      <c r="JE36" s="40"/>
    </row>
    <row r="37" spans="1:265" ht="16.5" thickBot="1" x14ac:dyDescent="0.3">
      <c r="A37" s="57"/>
      <c r="B37" s="131"/>
      <c r="C37" s="134"/>
      <c r="D37" s="134"/>
      <c r="E37" s="134"/>
      <c r="F37" s="134"/>
      <c r="G37" s="126"/>
      <c r="H37" s="126"/>
      <c r="I37" s="126"/>
      <c r="J37" s="126"/>
      <c r="K37" s="127"/>
      <c r="L37" s="57"/>
      <c r="IK37" s="837"/>
      <c r="IL37" s="63" t="s">
        <v>533</v>
      </c>
      <c r="IM37" s="65" t="s">
        <v>534</v>
      </c>
      <c r="IN37" s="64" t="s">
        <v>481</v>
      </c>
      <c r="IV37" s="68" t="s">
        <v>544</v>
      </c>
      <c r="IW37" s="40"/>
      <c r="IX37" s="40"/>
      <c r="IY37" s="67" t="s">
        <v>678</v>
      </c>
      <c r="JA37" s="40"/>
      <c r="JB37" s="67"/>
      <c r="JC37" s="40"/>
      <c r="JD37" s="67"/>
      <c r="JE37" s="40"/>
    </row>
    <row r="38" spans="1:265" ht="16.5" thickBot="1" x14ac:dyDescent="0.3">
      <c r="A38" s="57"/>
      <c r="B38" s="131"/>
      <c r="C38" s="132"/>
      <c r="D38" s="132"/>
      <c r="E38" s="132"/>
      <c r="F38" s="132"/>
      <c r="G38" s="126"/>
      <c r="H38" s="126"/>
      <c r="I38" s="126"/>
      <c r="J38" s="126"/>
      <c r="K38" s="127"/>
      <c r="L38" s="57"/>
      <c r="IK38" s="837"/>
      <c r="IL38" s="63" t="s">
        <v>535</v>
      </c>
      <c r="IM38" s="65" t="s">
        <v>536</v>
      </c>
      <c r="IN38" s="64" t="s">
        <v>481</v>
      </c>
      <c r="IV38" s="68" t="s">
        <v>510</v>
      </c>
      <c r="IW38" s="40"/>
      <c r="IX38" s="40"/>
      <c r="IY38" s="67" t="s">
        <v>722</v>
      </c>
      <c r="IZ38" s="40"/>
      <c r="JA38" s="40"/>
      <c r="JC38" s="40"/>
      <c r="JD38" s="40"/>
      <c r="JE38" s="40"/>
    </row>
    <row r="39" spans="1:265" ht="16.5" thickBot="1" x14ac:dyDescent="0.3">
      <c r="A39" s="57"/>
      <c r="B39" s="131" t="s">
        <v>4842</v>
      </c>
      <c r="C39" s="830"/>
      <c r="D39" s="831"/>
      <c r="E39" s="831"/>
      <c r="F39" s="831"/>
      <c r="G39" s="831"/>
      <c r="H39" s="831"/>
      <c r="I39" s="832"/>
      <c r="J39" s="126"/>
      <c r="K39" s="127"/>
      <c r="L39" s="57"/>
      <c r="IK39" s="837"/>
      <c r="IL39" s="63" t="s">
        <v>537</v>
      </c>
      <c r="IM39" s="65" t="s">
        <v>538</v>
      </c>
      <c r="IN39" s="64" t="s">
        <v>481</v>
      </c>
      <c r="IV39" s="68" t="s">
        <v>562</v>
      </c>
      <c r="IW39" s="40"/>
      <c r="IX39" s="40"/>
      <c r="IY39" s="67" t="s">
        <v>670</v>
      </c>
      <c r="IZ39" s="40"/>
      <c r="JA39" s="40"/>
      <c r="JC39" s="40"/>
      <c r="JD39" s="40"/>
      <c r="JE39" s="40"/>
    </row>
    <row r="40" spans="1:265" ht="16.5" thickBot="1" x14ac:dyDescent="0.3">
      <c r="A40" s="57"/>
      <c r="B40" s="131" t="s">
        <v>1461</v>
      </c>
      <c r="C40" s="845"/>
      <c r="D40" s="846"/>
      <c r="E40" s="846"/>
      <c r="F40" s="846"/>
      <c r="G40" s="846"/>
      <c r="H40" s="846"/>
      <c r="I40" s="847"/>
      <c r="J40" s="126"/>
      <c r="K40" s="127"/>
      <c r="L40" s="57"/>
      <c r="IK40" s="837"/>
      <c r="IL40" s="63" t="s">
        <v>539</v>
      </c>
      <c r="IM40" s="65" t="s">
        <v>540</v>
      </c>
      <c r="IN40" s="64" t="s">
        <v>481</v>
      </c>
      <c r="IV40" s="68" t="s">
        <v>512</v>
      </c>
      <c r="IW40" s="40"/>
      <c r="IX40" s="40"/>
      <c r="IY40" s="67" t="s">
        <v>660</v>
      </c>
      <c r="IZ40" s="40"/>
      <c r="JA40" s="40"/>
      <c r="JB40" s="40"/>
      <c r="JC40" s="40"/>
      <c r="JD40" s="40"/>
      <c r="JE40" s="40"/>
    </row>
    <row r="41" spans="1:265" ht="16.5" thickBot="1" x14ac:dyDescent="0.3">
      <c r="A41" s="57"/>
      <c r="B41" s="131" t="s">
        <v>1462</v>
      </c>
      <c r="C41" s="848"/>
      <c r="D41" s="849"/>
      <c r="E41" s="849"/>
      <c r="F41" s="849"/>
      <c r="G41" s="849"/>
      <c r="H41" s="849"/>
      <c r="I41" s="850"/>
      <c r="J41" s="126"/>
      <c r="K41" s="127"/>
      <c r="L41" s="57"/>
      <c r="IK41" s="837"/>
      <c r="IL41" s="63" t="s">
        <v>541</v>
      </c>
      <c r="IM41" s="65" t="s">
        <v>542</v>
      </c>
      <c r="IN41" s="64" t="s">
        <v>498</v>
      </c>
      <c r="IV41" s="68" t="s">
        <v>548</v>
      </c>
      <c r="IW41" s="40"/>
      <c r="IX41" s="40"/>
      <c r="IY41" s="67" t="s">
        <v>752</v>
      </c>
      <c r="IZ41" s="40"/>
      <c r="JA41" s="40"/>
      <c r="JB41" s="40"/>
      <c r="JC41" s="40"/>
      <c r="JD41" s="40"/>
      <c r="JE41" s="40"/>
    </row>
    <row r="42" spans="1:265" ht="16.5" thickBot="1" x14ac:dyDescent="0.3">
      <c r="A42" s="57"/>
      <c r="B42" s="135"/>
      <c r="C42" s="136"/>
      <c r="D42" s="136"/>
      <c r="E42" s="136"/>
      <c r="F42" s="136"/>
      <c r="G42" s="136"/>
      <c r="H42" s="136"/>
      <c r="I42" s="136"/>
      <c r="J42" s="136"/>
      <c r="K42" s="137"/>
      <c r="L42" s="57"/>
      <c r="IK42" s="837"/>
      <c r="IL42" s="63" t="s">
        <v>543</v>
      </c>
      <c r="IM42" s="65" t="s">
        <v>544</v>
      </c>
      <c r="IN42" s="64" t="s">
        <v>481</v>
      </c>
      <c r="IV42" s="67" t="s">
        <v>554</v>
      </c>
      <c r="IW42" s="40"/>
      <c r="IX42" s="40"/>
      <c r="IY42" s="67" t="s">
        <v>752</v>
      </c>
      <c r="IZ42" s="40"/>
      <c r="JA42" s="40"/>
      <c r="JB42" s="40"/>
      <c r="JC42" s="40"/>
      <c r="JD42" s="40"/>
      <c r="JE42" s="40"/>
    </row>
    <row r="43" spans="1:265" ht="15" customHeight="1" thickBot="1" x14ac:dyDescent="0.3">
      <c r="A43" s="57"/>
      <c r="B43" s="58"/>
      <c r="C43" s="57"/>
      <c r="D43" s="57"/>
      <c r="E43" s="57"/>
      <c r="F43" s="57"/>
      <c r="G43" s="57"/>
      <c r="H43" s="57"/>
      <c r="I43" s="57"/>
      <c r="J43" s="57"/>
      <c r="K43" s="57"/>
      <c r="L43" s="57"/>
      <c r="IK43" s="837"/>
      <c r="IL43" s="63" t="s">
        <v>545</v>
      </c>
      <c r="IM43" s="65" t="s">
        <v>546</v>
      </c>
      <c r="IN43" s="64" t="s">
        <v>481</v>
      </c>
      <c r="IV43" s="68" t="s">
        <v>546</v>
      </c>
      <c r="IW43" s="40"/>
      <c r="IX43" s="40"/>
      <c r="IY43" s="67" t="s">
        <v>710</v>
      </c>
      <c r="IZ43" s="40"/>
      <c r="JA43" s="40"/>
      <c r="JB43" s="40"/>
      <c r="JC43" s="40"/>
      <c r="JD43" s="40"/>
      <c r="JE43" s="40"/>
    </row>
    <row r="44" spans="1:265" ht="16.5" thickBot="1" x14ac:dyDescent="0.3">
      <c r="B44" s="59"/>
      <c r="IK44" s="837"/>
      <c r="IL44" s="63" t="s">
        <v>547</v>
      </c>
      <c r="IM44" s="65" t="s">
        <v>548</v>
      </c>
      <c r="IN44" s="64" t="s">
        <v>481</v>
      </c>
      <c r="IV44" s="68" t="s">
        <v>530</v>
      </c>
      <c r="IW44" s="40"/>
      <c r="IX44" s="40"/>
      <c r="IY44" s="67" t="s">
        <v>748</v>
      </c>
      <c r="IZ44" s="40"/>
      <c r="JA44" s="40"/>
      <c r="JB44" s="40"/>
      <c r="JC44" s="40"/>
      <c r="JD44" s="40"/>
      <c r="JE44" s="40"/>
    </row>
    <row r="45" spans="1:265" ht="16.5" thickBot="1" x14ac:dyDescent="0.3">
      <c r="B45" s="59"/>
      <c r="IK45" s="837"/>
      <c r="IL45" s="63" t="s">
        <v>549</v>
      </c>
      <c r="IM45" s="65" t="s">
        <v>550</v>
      </c>
      <c r="IN45" s="64" t="s">
        <v>481</v>
      </c>
      <c r="IV45" s="68" t="s">
        <v>536</v>
      </c>
      <c r="IW45" s="40"/>
      <c r="IX45" s="40"/>
      <c r="IY45" s="67" t="s">
        <v>648</v>
      </c>
      <c r="IZ45" s="40"/>
      <c r="JA45" s="40"/>
      <c r="JB45" s="40"/>
      <c r="JC45" s="40"/>
      <c r="JD45" s="40"/>
      <c r="JE45" s="40"/>
    </row>
    <row r="46" spans="1:265" ht="16.5" thickBot="1" x14ac:dyDescent="0.3">
      <c r="B46" s="59"/>
      <c r="IK46" s="837"/>
      <c r="IL46" s="63" t="s">
        <v>551</v>
      </c>
      <c r="IM46" s="65" t="s">
        <v>552</v>
      </c>
      <c r="IN46" s="64" t="s">
        <v>481</v>
      </c>
      <c r="IV46" s="68" t="s">
        <v>406</v>
      </c>
      <c r="IW46" s="40"/>
      <c r="IX46" s="40"/>
      <c r="IY46" s="67" t="s">
        <v>702</v>
      </c>
      <c r="IZ46" s="40"/>
      <c r="JA46" s="40"/>
      <c r="JB46" s="40"/>
      <c r="JC46" s="40"/>
      <c r="JD46" s="40"/>
      <c r="JE46" s="40"/>
    </row>
    <row r="47" spans="1:265" ht="16.5" thickBot="1" x14ac:dyDescent="0.3">
      <c r="B47" s="59"/>
      <c r="IK47" s="837"/>
      <c r="IL47" s="63" t="s">
        <v>553</v>
      </c>
      <c r="IM47" s="64" t="s">
        <v>554</v>
      </c>
      <c r="IN47" s="64" t="s">
        <v>498</v>
      </c>
      <c r="IV47" s="68" t="s">
        <v>518</v>
      </c>
      <c r="IW47" s="40"/>
      <c r="IX47" s="40"/>
      <c r="IY47" s="67" t="s">
        <v>638</v>
      </c>
      <c r="IZ47" s="40"/>
      <c r="JA47" s="40"/>
      <c r="JB47" s="40"/>
      <c r="JC47" s="40"/>
      <c r="JD47" s="40"/>
      <c r="JE47" s="40"/>
    </row>
    <row r="48" spans="1:265" ht="16.5" thickBot="1" x14ac:dyDescent="0.3">
      <c r="B48" s="59"/>
      <c r="IK48" s="837"/>
      <c r="IL48" s="63" t="s">
        <v>555</v>
      </c>
      <c r="IM48" s="65" t="s">
        <v>556</v>
      </c>
      <c r="IN48" s="64" t="s">
        <v>481</v>
      </c>
      <c r="IV48" s="68" t="s">
        <v>558</v>
      </c>
      <c r="IW48" s="40"/>
      <c r="IX48" s="40"/>
      <c r="IY48" s="67" t="s">
        <v>662</v>
      </c>
      <c r="IZ48" s="40"/>
      <c r="JA48" s="40"/>
      <c r="JB48" s="40"/>
      <c r="JC48" s="40"/>
      <c r="JD48" s="40"/>
      <c r="JE48" s="40"/>
    </row>
    <row r="49" spans="2:265" ht="16.5" thickBot="1" x14ac:dyDescent="0.3">
      <c r="B49" s="59"/>
      <c r="IK49" s="837"/>
      <c r="IL49" s="63" t="s">
        <v>557</v>
      </c>
      <c r="IM49" s="65" t="s">
        <v>558</v>
      </c>
      <c r="IN49" s="64" t="s">
        <v>481</v>
      </c>
      <c r="IW49" s="40"/>
      <c r="IX49" s="40"/>
      <c r="IY49" s="67" t="s">
        <v>706</v>
      </c>
      <c r="IZ49" s="40"/>
      <c r="JA49" s="40"/>
      <c r="JB49" s="40"/>
      <c r="JC49" s="40"/>
      <c r="JD49" s="40"/>
      <c r="JE49" s="40"/>
    </row>
    <row r="50" spans="2:265" ht="16.5" thickBot="1" x14ac:dyDescent="0.3">
      <c r="B50" s="59"/>
      <c r="IK50" s="837"/>
      <c r="IL50" s="63" t="s">
        <v>559</v>
      </c>
      <c r="IM50" s="65" t="s">
        <v>560</v>
      </c>
      <c r="IN50" s="64" t="s">
        <v>481</v>
      </c>
      <c r="IW50" s="40"/>
      <c r="IX50" s="40"/>
      <c r="IY50" s="67" t="s">
        <v>720</v>
      </c>
      <c r="IZ50" s="40"/>
      <c r="JA50" s="40"/>
      <c r="JB50" s="40"/>
      <c r="JC50" s="40"/>
      <c r="JD50" s="40"/>
      <c r="JE50" s="40"/>
    </row>
    <row r="51" spans="2:265" ht="16.5" thickBot="1" x14ac:dyDescent="0.3">
      <c r="B51" s="59"/>
      <c r="IK51" s="837"/>
      <c r="IL51" s="63" t="s">
        <v>561</v>
      </c>
      <c r="IM51" s="65" t="s">
        <v>562</v>
      </c>
      <c r="IN51" s="64" t="s">
        <v>481</v>
      </c>
      <c r="IW51" s="40"/>
      <c r="IX51" s="40"/>
      <c r="IY51" s="67" t="s">
        <v>716</v>
      </c>
      <c r="IZ51" s="40"/>
      <c r="JA51" s="40"/>
      <c r="JB51" s="40"/>
      <c r="JC51" s="40"/>
      <c r="JD51" s="40"/>
      <c r="JE51" s="40"/>
    </row>
    <row r="52" spans="2:265" ht="16.5" thickBot="1" x14ac:dyDescent="0.3">
      <c r="B52" s="59"/>
      <c r="IK52" s="838"/>
      <c r="IL52" s="63" t="s">
        <v>563</v>
      </c>
      <c r="IM52" s="65" t="s">
        <v>564</v>
      </c>
      <c r="IN52" s="64" t="s">
        <v>498</v>
      </c>
      <c r="IW52" s="40"/>
      <c r="IX52" s="40"/>
      <c r="IY52" s="67" t="s">
        <v>724</v>
      </c>
      <c r="IZ52" s="40"/>
      <c r="JA52" s="40"/>
      <c r="JB52" s="40"/>
      <c r="JC52" s="40"/>
      <c r="JD52" s="40"/>
      <c r="JE52" s="40"/>
    </row>
    <row r="53" spans="2:265" ht="16.5" thickBot="1" x14ac:dyDescent="0.3">
      <c r="B53" s="59"/>
      <c r="IK53" s="857" t="s">
        <v>27</v>
      </c>
      <c r="IL53" s="63" t="s">
        <v>565</v>
      </c>
      <c r="IM53" s="65" t="s">
        <v>566</v>
      </c>
      <c r="IN53" s="64" t="s">
        <v>476</v>
      </c>
      <c r="IV53" s="40"/>
      <c r="IW53" s="40"/>
      <c r="IX53" s="40"/>
      <c r="IY53" s="67" t="s">
        <v>652</v>
      </c>
      <c r="IZ53" s="40"/>
      <c r="JA53" s="40"/>
      <c r="JB53" s="40"/>
      <c r="JC53" s="40"/>
      <c r="JD53" s="40"/>
      <c r="JE53" s="40"/>
    </row>
    <row r="54" spans="2:265" ht="16.5" thickBot="1" x14ac:dyDescent="0.3">
      <c r="B54" s="59"/>
      <c r="IK54" s="858"/>
      <c r="IL54" s="63" t="s">
        <v>567</v>
      </c>
      <c r="IM54" s="64" t="s">
        <v>568</v>
      </c>
      <c r="IN54" s="64" t="s">
        <v>481</v>
      </c>
      <c r="IV54" s="40"/>
      <c r="IW54" s="40"/>
      <c r="IX54" s="40"/>
      <c r="IY54" s="67" t="s">
        <v>650</v>
      </c>
      <c r="IZ54" s="40"/>
      <c r="JA54" s="40"/>
      <c r="JB54" s="40"/>
      <c r="JC54" s="40"/>
      <c r="JD54" s="40"/>
      <c r="JE54" s="40"/>
    </row>
    <row r="55" spans="2:265" ht="16.5" thickBot="1" x14ac:dyDescent="0.3">
      <c r="B55" s="59"/>
      <c r="IK55" s="858"/>
      <c r="IL55" s="63" t="s">
        <v>569</v>
      </c>
      <c r="IM55" s="64" t="s">
        <v>570</v>
      </c>
      <c r="IN55" s="64" t="s">
        <v>481</v>
      </c>
      <c r="IV55" s="40"/>
      <c r="IW55" s="40"/>
      <c r="IX55" s="40"/>
      <c r="IY55" s="67" t="s">
        <v>668</v>
      </c>
      <c r="IZ55" s="40"/>
      <c r="JA55" s="40"/>
      <c r="JB55" s="40"/>
      <c r="JC55" s="40"/>
      <c r="JD55" s="40"/>
      <c r="JE55" s="40"/>
    </row>
    <row r="56" spans="2:265" ht="16.5" thickBot="1" x14ac:dyDescent="0.3">
      <c r="B56" s="59"/>
      <c r="IK56" s="858"/>
      <c r="IL56" s="63" t="s">
        <v>571</v>
      </c>
      <c r="IM56" s="64" t="s">
        <v>572</v>
      </c>
      <c r="IN56" s="64" t="s">
        <v>481</v>
      </c>
      <c r="IV56" s="40"/>
      <c r="IW56" s="40"/>
      <c r="IX56" s="40"/>
      <c r="IY56" s="67" t="s">
        <v>642</v>
      </c>
      <c r="IZ56" s="40"/>
      <c r="JA56" s="40"/>
      <c r="JB56" s="40"/>
      <c r="JC56" s="40"/>
      <c r="JD56" s="40"/>
      <c r="JE56" s="40"/>
    </row>
    <row r="57" spans="2:265" ht="16.5" thickBot="1" x14ac:dyDescent="0.3">
      <c r="B57" s="59"/>
      <c r="IK57" s="858"/>
      <c r="IL57" s="63" t="s">
        <v>573</v>
      </c>
      <c r="IM57" s="64" t="s">
        <v>574</v>
      </c>
      <c r="IN57" s="64" t="s">
        <v>481</v>
      </c>
      <c r="IV57" s="40"/>
      <c r="IW57" s="40"/>
      <c r="IX57" s="40"/>
      <c r="IY57" s="67" t="s">
        <v>682</v>
      </c>
      <c r="IZ57" s="40"/>
      <c r="JA57" s="40"/>
      <c r="JB57" s="40"/>
      <c r="JC57" s="40"/>
      <c r="JD57" s="40"/>
      <c r="JE57" s="40"/>
    </row>
    <row r="58" spans="2:265" ht="16.5" thickBot="1" x14ac:dyDescent="0.3">
      <c r="B58" s="59"/>
      <c r="IK58" s="858"/>
      <c r="IL58" s="63" t="s">
        <v>575</v>
      </c>
      <c r="IM58" s="64" t="s">
        <v>576</v>
      </c>
      <c r="IN58" s="64" t="s">
        <v>498</v>
      </c>
      <c r="IV58" s="40"/>
      <c r="IW58" s="40"/>
      <c r="IX58" s="40"/>
      <c r="IY58" s="67" t="s">
        <v>750</v>
      </c>
      <c r="IZ58" s="40"/>
      <c r="JA58" s="40"/>
      <c r="JB58" s="40"/>
      <c r="JC58" s="40"/>
      <c r="JD58" s="40"/>
      <c r="JE58" s="40"/>
    </row>
    <row r="59" spans="2:265" ht="16.5" thickBot="1" x14ac:dyDescent="0.3">
      <c r="B59" s="59"/>
      <c r="IK59" s="858"/>
      <c r="IL59" s="63" t="s">
        <v>577</v>
      </c>
      <c r="IM59" s="64" t="s">
        <v>578</v>
      </c>
      <c r="IN59" s="64" t="s">
        <v>481</v>
      </c>
      <c r="IV59" s="40"/>
      <c r="IW59" s="40"/>
      <c r="IX59" s="40"/>
      <c r="IY59" s="67" t="s">
        <v>750</v>
      </c>
      <c r="IZ59" s="40"/>
      <c r="JA59" s="40"/>
      <c r="JB59" s="40"/>
      <c r="JC59" s="40"/>
      <c r="JD59" s="40"/>
      <c r="JE59" s="40"/>
    </row>
    <row r="60" spans="2:265" ht="16.5" thickBot="1" x14ac:dyDescent="0.3">
      <c r="B60" s="59"/>
      <c r="IK60" s="858"/>
      <c r="IL60" s="63" t="s">
        <v>579</v>
      </c>
      <c r="IM60" s="64" t="s">
        <v>580</v>
      </c>
      <c r="IN60" s="64" t="s">
        <v>481</v>
      </c>
      <c r="IV60" s="40"/>
      <c r="IW60" s="40"/>
      <c r="IX60" s="40"/>
      <c r="IY60" s="67" t="s">
        <v>684</v>
      </c>
      <c r="IZ60" s="40"/>
      <c r="JA60" s="40"/>
      <c r="JB60" s="40"/>
      <c r="JC60" s="40"/>
      <c r="JD60" s="40"/>
      <c r="JE60" s="40"/>
    </row>
    <row r="61" spans="2:265" ht="16.5" thickBot="1" x14ac:dyDescent="0.3">
      <c r="B61" s="59"/>
      <c r="IK61" s="858"/>
      <c r="IL61" s="63" t="s">
        <v>389</v>
      </c>
      <c r="IM61" s="64" t="s">
        <v>581</v>
      </c>
      <c r="IN61" s="64" t="s">
        <v>481</v>
      </c>
      <c r="IV61" s="40"/>
      <c r="IW61" s="40"/>
      <c r="IX61" s="40"/>
      <c r="IY61" s="67" t="s">
        <v>640</v>
      </c>
      <c r="IZ61" s="40"/>
      <c r="JA61" s="40"/>
      <c r="JB61" s="40"/>
      <c r="JC61" s="40"/>
      <c r="JD61" s="40"/>
      <c r="JE61" s="40"/>
    </row>
    <row r="62" spans="2:265" ht="16.5" thickBot="1" x14ac:dyDescent="0.3">
      <c r="B62" s="59"/>
      <c r="IK62" s="858"/>
      <c r="IL62" s="63" t="s">
        <v>582</v>
      </c>
      <c r="IM62" s="64" t="s">
        <v>583</v>
      </c>
      <c r="IN62" s="64" t="s">
        <v>481</v>
      </c>
      <c r="IV62" s="40"/>
      <c r="IW62" s="40"/>
      <c r="IX62" s="40"/>
      <c r="IY62" s="67" t="s">
        <v>696</v>
      </c>
      <c r="IZ62" s="40"/>
      <c r="JA62" s="40"/>
      <c r="JB62" s="40"/>
      <c r="JC62" s="40"/>
      <c r="JD62" s="40"/>
      <c r="JE62" s="40"/>
    </row>
    <row r="63" spans="2:265" ht="16.5" thickBot="1" x14ac:dyDescent="0.3">
      <c r="B63" s="59"/>
      <c r="IK63" s="858"/>
      <c r="IL63" s="63" t="s">
        <v>584</v>
      </c>
      <c r="IM63" s="64" t="s">
        <v>585</v>
      </c>
      <c r="IN63" s="64" t="s">
        <v>481</v>
      </c>
      <c r="IV63" s="40"/>
      <c r="IW63" s="40"/>
      <c r="IX63" s="40"/>
      <c r="IY63" s="67" t="s">
        <v>674</v>
      </c>
      <c r="IZ63" s="40"/>
      <c r="JA63" s="40"/>
      <c r="JB63" s="40"/>
      <c r="JC63" s="40"/>
      <c r="JD63" s="40"/>
      <c r="JE63" s="40"/>
    </row>
    <row r="64" spans="2:265" ht="16.5" thickBot="1" x14ac:dyDescent="0.3">
      <c r="B64" s="59"/>
      <c r="IK64" s="858"/>
      <c r="IL64" s="63" t="s">
        <v>586</v>
      </c>
      <c r="IM64" s="64" t="s">
        <v>587</v>
      </c>
      <c r="IN64" s="64" t="s">
        <v>498</v>
      </c>
      <c r="IV64" s="40"/>
      <c r="IW64" s="40"/>
      <c r="IX64" s="40"/>
      <c r="IY64" s="67" t="s">
        <v>730</v>
      </c>
      <c r="IZ64" s="40"/>
      <c r="JA64" s="40"/>
      <c r="JB64" s="40"/>
      <c r="JC64" s="40"/>
      <c r="JD64" s="40"/>
      <c r="JE64" s="40"/>
    </row>
    <row r="65" spans="2:265" ht="16.5" thickBot="1" x14ac:dyDescent="0.3">
      <c r="B65" s="59"/>
      <c r="IK65" s="858"/>
      <c r="IL65" s="63" t="s">
        <v>588</v>
      </c>
      <c r="IM65" s="64" t="s">
        <v>589</v>
      </c>
      <c r="IN65" s="64" t="s">
        <v>481</v>
      </c>
      <c r="IV65" s="40"/>
      <c r="IW65" s="40"/>
      <c r="IX65" s="40"/>
      <c r="IY65" s="67" t="s">
        <v>636</v>
      </c>
      <c r="IZ65" s="40"/>
      <c r="JA65" s="40"/>
      <c r="JB65" s="40"/>
      <c r="JC65" s="40"/>
      <c r="JD65" s="40"/>
      <c r="JE65" s="40"/>
    </row>
    <row r="66" spans="2:265" ht="16.5" thickBot="1" x14ac:dyDescent="0.3">
      <c r="B66" s="59"/>
      <c r="IK66" s="858"/>
      <c r="IL66" s="63" t="s">
        <v>590</v>
      </c>
      <c r="IM66" s="64" t="s">
        <v>591</v>
      </c>
      <c r="IN66" s="64" t="s">
        <v>481</v>
      </c>
      <c r="IV66" s="40"/>
      <c r="IW66" s="40"/>
      <c r="IX66" s="40"/>
      <c r="IY66" s="67" t="s">
        <v>704</v>
      </c>
      <c r="IZ66" s="40"/>
      <c r="JA66" s="40"/>
      <c r="JB66" s="40"/>
      <c r="JC66" s="40"/>
      <c r="JD66" s="40"/>
      <c r="JE66" s="40"/>
    </row>
    <row r="67" spans="2:265" ht="16.5" thickBot="1" x14ac:dyDescent="0.3">
      <c r="B67" s="59"/>
      <c r="IK67" s="858"/>
      <c r="IL67" s="63" t="s">
        <v>592</v>
      </c>
      <c r="IM67" s="64" t="s">
        <v>593</v>
      </c>
      <c r="IN67" s="64" t="s">
        <v>481</v>
      </c>
      <c r="IW67" s="40"/>
      <c r="IX67" s="40"/>
      <c r="IZ67" s="40"/>
      <c r="JA67" s="40"/>
      <c r="JB67" s="40"/>
      <c r="JC67" s="40"/>
      <c r="JD67" s="40"/>
      <c r="JE67" s="40"/>
    </row>
    <row r="68" spans="2:265" ht="16.5" thickBot="1" x14ac:dyDescent="0.3">
      <c r="B68" s="59"/>
      <c r="IK68" s="858"/>
      <c r="IL68" s="63" t="s">
        <v>594</v>
      </c>
      <c r="IM68" s="64" t="s">
        <v>595</v>
      </c>
      <c r="IN68" s="64" t="s">
        <v>481</v>
      </c>
      <c r="IW68" s="40"/>
      <c r="IX68" s="40"/>
      <c r="IZ68" s="40"/>
      <c r="JA68" s="40"/>
      <c r="JB68" s="40"/>
      <c r="JC68" s="40"/>
      <c r="JD68" s="40"/>
      <c r="JE68" s="40"/>
    </row>
    <row r="69" spans="2:265" ht="16.5" thickBot="1" x14ac:dyDescent="0.3">
      <c r="B69" s="59"/>
      <c r="IK69" s="858"/>
      <c r="IL69" s="63" t="s">
        <v>596</v>
      </c>
      <c r="IM69" s="64" t="s">
        <v>597</v>
      </c>
      <c r="IN69" s="64" t="s">
        <v>481</v>
      </c>
    </row>
    <row r="70" spans="2:265" ht="16.5" thickBot="1" x14ac:dyDescent="0.3">
      <c r="B70" s="59"/>
      <c r="IK70" s="858"/>
      <c r="IL70" s="63" t="s">
        <v>598</v>
      </c>
      <c r="IM70" s="64" t="s">
        <v>599</v>
      </c>
      <c r="IN70" s="64" t="s">
        <v>481</v>
      </c>
    </row>
    <row r="71" spans="2:265" ht="16.5" thickBot="1" x14ac:dyDescent="0.3">
      <c r="B71" s="59"/>
      <c r="IK71" s="858"/>
      <c r="IL71" s="63" t="s">
        <v>600</v>
      </c>
      <c r="IM71" s="64" t="s">
        <v>601</v>
      </c>
      <c r="IN71" s="64" t="s">
        <v>498</v>
      </c>
    </row>
    <row r="72" spans="2:265" ht="16.5" thickBot="1" x14ac:dyDescent="0.3">
      <c r="B72" s="59"/>
      <c r="IK72" s="858"/>
      <c r="IL72" s="63" t="s">
        <v>602</v>
      </c>
      <c r="IM72" s="64" t="s">
        <v>603</v>
      </c>
      <c r="IN72" s="64" t="s">
        <v>481</v>
      </c>
    </row>
    <row r="73" spans="2:265" ht="16.5" thickBot="1" x14ac:dyDescent="0.3">
      <c r="B73" s="59"/>
      <c r="IK73" s="858"/>
      <c r="IL73" s="63" t="s">
        <v>604</v>
      </c>
      <c r="IM73" s="64" t="s">
        <v>605</v>
      </c>
      <c r="IN73" s="64" t="s">
        <v>481</v>
      </c>
    </row>
    <row r="74" spans="2:265" ht="16.5" thickBot="1" x14ac:dyDescent="0.3">
      <c r="B74" s="59"/>
      <c r="IK74" s="858"/>
      <c r="IL74" s="63" t="s">
        <v>390</v>
      </c>
      <c r="IM74" s="64" t="s">
        <v>383</v>
      </c>
      <c r="IN74" s="64" t="s">
        <v>481</v>
      </c>
    </row>
    <row r="75" spans="2:265" ht="16.5" thickBot="1" x14ac:dyDescent="0.3">
      <c r="B75" s="59"/>
      <c r="IK75" s="858"/>
      <c r="IL75" s="63" t="s">
        <v>606</v>
      </c>
      <c r="IM75" s="64" t="s">
        <v>607</v>
      </c>
      <c r="IN75" s="64" t="s">
        <v>481</v>
      </c>
    </row>
    <row r="76" spans="2:265" ht="16.5" thickBot="1" x14ac:dyDescent="0.3">
      <c r="B76" s="59"/>
      <c r="IK76" s="859"/>
      <c r="IL76" s="63" t="s">
        <v>608</v>
      </c>
      <c r="IM76" s="64" t="s">
        <v>609</v>
      </c>
      <c r="IN76" s="64" t="s">
        <v>498</v>
      </c>
    </row>
    <row r="77" spans="2:265" ht="16.5" thickBot="1" x14ac:dyDescent="0.3">
      <c r="B77" s="59"/>
      <c r="IK77" s="836" t="s">
        <v>21</v>
      </c>
      <c r="IL77" s="63" t="s">
        <v>610</v>
      </c>
      <c r="IM77" s="64" t="s">
        <v>611</v>
      </c>
      <c r="IN77" s="64" t="s">
        <v>476</v>
      </c>
    </row>
    <row r="78" spans="2:265" ht="16.5" thickBot="1" x14ac:dyDescent="0.3">
      <c r="B78" s="59"/>
      <c r="IK78" s="837"/>
      <c r="IL78" s="63" t="s">
        <v>612</v>
      </c>
      <c r="IM78" s="64" t="s">
        <v>613</v>
      </c>
      <c r="IN78" s="64" t="s">
        <v>476</v>
      </c>
    </row>
    <row r="79" spans="2:265" ht="16.5" thickBot="1" x14ac:dyDescent="0.3">
      <c r="B79" s="59"/>
      <c r="IK79" s="837"/>
      <c r="IL79" s="63" t="s">
        <v>614</v>
      </c>
      <c r="IM79" s="64" t="s">
        <v>615</v>
      </c>
      <c r="IN79" s="64" t="s">
        <v>476</v>
      </c>
    </row>
    <row r="80" spans="2:265" ht="16.5" thickBot="1" x14ac:dyDescent="0.3">
      <c r="B80" s="59"/>
      <c r="IK80" s="837"/>
      <c r="IL80" s="63" t="s">
        <v>616</v>
      </c>
      <c r="IM80" s="64" t="s">
        <v>617</v>
      </c>
      <c r="IN80" s="64" t="s">
        <v>481</v>
      </c>
    </row>
    <row r="81" spans="2:248" ht="16.5" thickBot="1" x14ac:dyDescent="0.3">
      <c r="B81" s="59"/>
      <c r="IK81" s="837"/>
      <c r="IL81" s="63" t="s">
        <v>618</v>
      </c>
      <c r="IM81" s="64" t="s">
        <v>619</v>
      </c>
      <c r="IN81" s="64" t="s">
        <v>481</v>
      </c>
    </row>
    <row r="82" spans="2:248" ht="16.5" thickBot="1" x14ac:dyDescent="0.3">
      <c r="B82" s="59"/>
      <c r="IK82" s="837"/>
      <c r="IL82" s="63" t="s">
        <v>620</v>
      </c>
      <c r="IM82" s="64" t="s">
        <v>621</v>
      </c>
      <c r="IN82" s="64" t="s">
        <v>481</v>
      </c>
    </row>
    <row r="83" spans="2:248" ht="16.5" thickBot="1" x14ac:dyDescent="0.3">
      <c r="IK83" s="837"/>
      <c r="IL83" s="63" t="s">
        <v>622</v>
      </c>
      <c r="IM83" s="64" t="s">
        <v>623</v>
      </c>
      <c r="IN83" s="64" t="s">
        <v>498</v>
      </c>
    </row>
    <row r="84" spans="2:248" ht="16.5" thickBot="1" x14ac:dyDescent="0.3">
      <c r="IK84" s="837"/>
      <c r="IL84" s="63" t="s">
        <v>624</v>
      </c>
      <c r="IM84" s="64" t="s">
        <v>625</v>
      </c>
      <c r="IN84" s="64" t="s">
        <v>481</v>
      </c>
    </row>
    <row r="85" spans="2:248" ht="16.5" thickBot="1" x14ac:dyDescent="0.3">
      <c r="IK85" s="837"/>
      <c r="IL85" s="63" t="s">
        <v>626</v>
      </c>
      <c r="IM85" s="64" t="s">
        <v>627</v>
      </c>
      <c r="IN85" s="64" t="s">
        <v>481</v>
      </c>
    </row>
    <row r="86" spans="2:248" ht="16.5" thickBot="1" x14ac:dyDescent="0.3">
      <c r="IK86" s="837"/>
      <c r="IL86" s="63" t="s">
        <v>628</v>
      </c>
      <c r="IM86" s="64" t="s">
        <v>629</v>
      </c>
      <c r="IN86" s="64" t="s">
        <v>481</v>
      </c>
    </row>
    <row r="87" spans="2:248" ht="16.5" thickBot="1" x14ac:dyDescent="0.3">
      <c r="IK87" s="837"/>
      <c r="IL87" s="63" t="s">
        <v>630</v>
      </c>
      <c r="IM87" s="64" t="s">
        <v>631</v>
      </c>
      <c r="IN87" s="64" t="s">
        <v>481</v>
      </c>
    </row>
    <row r="88" spans="2:248" ht="16.5" thickBot="1" x14ac:dyDescent="0.3">
      <c r="IK88" s="838"/>
      <c r="IL88" s="63" t="s">
        <v>632</v>
      </c>
      <c r="IM88" s="64" t="s">
        <v>633</v>
      </c>
      <c r="IN88" s="64" t="s">
        <v>498</v>
      </c>
    </row>
    <row r="89" spans="2:248" ht="16.5" thickBot="1" x14ac:dyDescent="0.3">
      <c r="IK89" s="836" t="s">
        <v>469</v>
      </c>
      <c r="IL89" s="63" t="s">
        <v>634</v>
      </c>
      <c r="IM89" s="64" t="s">
        <v>635</v>
      </c>
      <c r="IN89" s="64" t="s">
        <v>476</v>
      </c>
    </row>
    <row r="90" spans="2:248" ht="16.5" thickBot="1" x14ac:dyDescent="0.3">
      <c r="IK90" s="837"/>
      <c r="IL90" s="63" t="s">
        <v>400</v>
      </c>
      <c r="IM90" s="64" t="s">
        <v>636</v>
      </c>
      <c r="IN90" s="64" t="s">
        <v>481</v>
      </c>
    </row>
    <row r="91" spans="2:248" ht="16.5" thickBot="1" x14ac:dyDescent="0.3">
      <c r="IK91" s="837"/>
      <c r="IL91" s="63" t="s">
        <v>637</v>
      </c>
      <c r="IM91" s="64" t="s">
        <v>638</v>
      </c>
      <c r="IN91" s="64" t="s">
        <v>481</v>
      </c>
    </row>
    <row r="92" spans="2:248" ht="16.5" thickBot="1" x14ac:dyDescent="0.3">
      <c r="IK92" s="837"/>
      <c r="IL92" s="63" t="s">
        <v>639</v>
      </c>
      <c r="IM92" s="64" t="s">
        <v>640</v>
      </c>
      <c r="IN92" s="64" t="s">
        <v>481</v>
      </c>
    </row>
    <row r="93" spans="2:248" ht="16.5" thickBot="1" x14ac:dyDescent="0.3">
      <c r="IK93" s="837"/>
      <c r="IL93" s="63" t="s">
        <v>641</v>
      </c>
      <c r="IM93" s="64" t="s">
        <v>642</v>
      </c>
      <c r="IN93" s="64" t="s">
        <v>481</v>
      </c>
    </row>
    <row r="94" spans="2:248" ht="16.5" thickBot="1" x14ac:dyDescent="0.3">
      <c r="IK94" s="837"/>
      <c r="IL94" s="63" t="s">
        <v>643</v>
      </c>
      <c r="IM94" s="64" t="s">
        <v>644</v>
      </c>
      <c r="IN94" s="64" t="s">
        <v>481</v>
      </c>
    </row>
    <row r="95" spans="2:248" ht="16.5" thickBot="1" x14ac:dyDescent="0.3">
      <c r="IK95" s="837"/>
      <c r="IL95" s="63" t="s">
        <v>645</v>
      </c>
      <c r="IM95" s="64" t="s">
        <v>646</v>
      </c>
      <c r="IN95" s="64" t="s">
        <v>481</v>
      </c>
    </row>
    <row r="96" spans="2:248" ht="16.5" thickBot="1" x14ac:dyDescent="0.3">
      <c r="IK96" s="837"/>
      <c r="IL96" s="63" t="s">
        <v>647</v>
      </c>
      <c r="IM96" s="64" t="s">
        <v>648</v>
      </c>
      <c r="IN96" s="64" t="s">
        <v>498</v>
      </c>
    </row>
    <row r="97" spans="245:248" ht="16.5" thickBot="1" x14ac:dyDescent="0.3">
      <c r="IK97" s="837"/>
      <c r="IL97" s="63" t="s">
        <v>649</v>
      </c>
      <c r="IM97" s="64" t="s">
        <v>650</v>
      </c>
      <c r="IN97" s="64" t="s">
        <v>481</v>
      </c>
    </row>
    <row r="98" spans="245:248" ht="16.5" thickBot="1" x14ac:dyDescent="0.3">
      <c r="IK98" s="837"/>
      <c r="IL98" s="63" t="s">
        <v>651</v>
      </c>
      <c r="IM98" s="64" t="s">
        <v>652</v>
      </c>
      <c r="IN98" s="64" t="s">
        <v>481</v>
      </c>
    </row>
    <row r="99" spans="245:248" ht="16.5" thickBot="1" x14ac:dyDescent="0.3">
      <c r="IK99" s="837"/>
      <c r="IL99" s="63" t="s">
        <v>653</v>
      </c>
      <c r="IM99" s="64" t="s">
        <v>654</v>
      </c>
      <c r="IN99" s="64" t="s">
        <v>481</v>
      </c>
    </row>
    <row r="100" spans="245:248" ht="16.5" thickBot="1" x14ac:dyDescent="0.3">
      <c r="IK100" s="837"/>
      <c r="IL100" s="63" t="s">
        <v>655</v>
      </c>
      <c r="IM100" s="64" t="s">
        <v>656</v>
      </c>
      <c r="IN100" s="64" t="s">
        <v>481</v>
      </c>
    </row>
    <row r="101" spans="245:248" ht="16.5" thickBot="1" x14ac:dyDescent="0.3">
      <c r="IK101" s="837"/>
      <c r="IL101" s="63" t="s">
        <v>393</v>
      </c>
      <c r="IM101" s="64" t="s">
        <v>382</v>
      </c>
      <c r="IN101" s="64" t="s">
        <v>481</v>
      </c>
    </row>
    <row r="102" spans="245:248" ht="16.5" thickBot="1" x14ac:dyDescent="0.3">
      <c r="IK102" s="837"/>
      <c r="IL102" s="63" t="s">
        <v>657</v>
      </c>
      <c r="IM102" s="64" t="s">
        <v>658</v>
      </c>
      <c r="IN102" s="64" t="s">
        <v>481</v>
      </c>
    </row>
    <row r="103" spans="245:248" ht="16.5" thickBot="1" x14ac:dyDescent="0.3">
      <c r="IK103" s="837"/>
      <c r="IL103" s="63" t="s">
        <v>659</v>
      </c>
      <c r="IM103" s="64" t="s">
        <v>660</v>
      </c>
      <c r="IN103" s="64" t="s">
        <v>481</v>
      </c>
    </row>
    <row r="104" spans="245:248" ht="16.5" thickBot="1" x14ac:dyDescent="0.3">
      <c r="IK104" s="837"/>
      <c r="IL104" s="63" t="s">
        <v>661</v>
      </c>
      <c r="IM104" s="64" t="s">
        <v>662</v>
      </c>
      <c r="IN104" s="64" t="s">
        <v>498</v>
      </c>
    </row>
    <row r="105" spans="245:248" ht="16.5" thickBot="1" x14ac:dyDescent="0.3">
      <c r="IK105" s="837"/>
      <c r="IL105" s="63" t="s">
        <v>663</v>
      </c>
      <c r="IM105" s="64" t="s">
        <v>664</v>
      </c>
      <c r="IN105" s="64" t="s">
        <v>481</v>
      </c>
    </row>
    <row r="106" spans="245:248" ht="16.5" thickBot="1" x14ac:dyDescent="0.3">
      <c r="IK106" s="837"/>
      <c r="IL106" s="63" t="s">
        <v>665</v>
      </c>
      <c r="IM106" s="64" t="s">
        <v>666</v>
      </c>
      <c r="IN106" s="64" t="s">
        <v>481</v>
      </c>
    </row>
    <row r="107" spans="245:248" ht="16.5" thickBot="1" x14ac:dyDescent="0.3">
      <c r="IK107" s="837"/>
      <c r="IL107" s="63" t="s">
        <v>667</v>
      </c>
      <c r="IM107" s="64" t="s">
        <v>668</v>
      </c>
      <c r="IN107" s="64" t="s">
        <v>481</v>
      </c>
    </row>
    <row r="108" spans="245:248" ht="16.5" thickBot="1" x14ac:dyDescent="0.3">
      <c r="IK108" s="837"/>
      <c r="IL108" s="63" t="s">
        <v>669</v>
      </c>
      <c r="IM108" s="64" t="s">
        <v>670</v>
      </c>
      <c r="IN108" s="64" t="s">
        <v>481</v>
      </c>
    </row>
    <row r="109" spans="245:248" ht="16.5" thickBot="1" x14ac:dyDescent="0.3">
      <c r="IK109" s="837"/>
      <c r="IL109" s="63" t="s">
        <v>671</v>
      </c>
      <c r="IM109" s="64" t="s">
        <v>672</v>
      </c>
      <c r="IN109" s="64" t="s">
        <v>481</v>
      </c>
    </row>
    <row r="110" spans="245:248" ht="16.5" thickBot="1" x14ac:dyDescent="0.3">
      <c r="IK110" s="837"/>
      <c r="IL110" s="63" t="s">
        <v>673</v>
      </c>
      <c r="IM110" s="64" t="s">
        <v>674</v>
      </c>
      <c r="IN110" s="64" t="s">
        <v>498</v>
      </c>
    </row>
    <row r="111" spans="245:248" ht="16.5" thickBot="1" x14ac:dyDescent="0.3">
      <c r="IK111" s="837"/>
      <c r="IL111" s="63" t="s">
        <v>675</v>
      </c>
      <c r="IM111" s="64" t="s">
        <v>676</v>
      </c>
      <c r="IN111" s="64" t="s">
        <v>481</v>
      </c>
    </row>
    <row r="112" spans="245:248" ht="16.5" thickBot="1" x14ac:dyDescent="0.3">
      <c r="IK112" s="837"/>
      <c r="IL112" s="63" t="s">
        <v>677</v>
      </c>
      <c r="IM112" s="64" t="s">
        <v>678</v>
      </c>
      <c r="IN112" s="64" t="s">
        <v>481</v>
      </c>
    </row>
    <row r="113" spans="245:248" ht="16.5" thickBot="1" x14ac:dyDescent="0.3">
      <c r="IK113" s="837"/>
      <c r="IL113" s="63" t="s">
        <v>679</v>
      </c>
      <c r="IM113" s="64" t="s">
        <v>680</v>
      </c>
      <c r="IN113" s="64" t="s">
        <v>481</v>
      </c>
    </row>
    <row r="114" spans="245:248" ht="16.5" thickBot="1" x14ac:dyDescent="0.3">
      <c r="IK114" s="837"/>
      <c r="IL114" s="63" t="s">
        <v>681</v>
      </c>
      <c r="IM114" s="64" t="s">
        <v>682</v>
      </c>
      <c r="IN114" s="64" t="s">
        <v>481</v>
      </c>
    </row>
    <row r="115" spans="245:248" ht="16.5" thickBot="1" x14ac:dyDescent="0.3">
      <c r="IK115" s="837"/>
      <c r="IL115" s="63" t="s">
        <v>683</v>
      </c>
      <c r="IM115" s="64" t="s">
        <v>684</v>
      </c>
      <c r="IN115" s="64" t="s">
        <v>498</v>
      </c>
    </row>
    <row r="116" spans="245:248" ht="16.5" thickBot="1" x14ac:dyDescent="0.3">
      <c r="IK116" s="837"/>
      <c r="IL116" s="63" t="s">
        <v>685</v>
      </c>
      <c r="IM116" s="64" t="s">
        <v>686</v>
      </c>
      <c r="IN116" s="64" t="s">
        <v>481</v>
      </c>
    </row>
    <row r="117" spans="245:248" ht="16.5" thickBot="1" x14ac:dyDescent="0.3">
      <c r="IK117" s="837"/>
      <c r="IL117" s="63" t="s">
        <v>687</v>
      </c>
      <c r="IM117" s="64" t="s">
        <v>688</v>
      </c>
      <c r="IN117" s="64" t="s">
        <v>481</v>
      </c>
    </row>
    <row r="118" spans="245:248" ht="16.5" thickBot="1" x14ac:dyDescent="0.3">
      <c r="IK118" s="837"/>
      <c r="IL118" s="63" t="s">
        <v>689</v>
      </c>
      <c r="IM118" s="64" t="s">
        <v>690</v>
      </c>
      <c r="IN118" s="64" t="s">
        <v>481</v>
      </c>
    </row>
    <row r="119" spans="245:248" ht="16.5" thickBot="1" x14ac:dyDescent="0.3">
      <c r="IK119" s="837"/>
      <c r="IL119" s="63" t="s">
        <v>691</v>
      </c>
      <c r="IM119" s="64" t="s">
        <v>692</v>
      </c>
      <c r="IN119" s="64" t="s">
        <v>498</v>
      </c>
    </row>
    <row r="120" spans="245:248" ht="16.5" thickBot="1" x14ac:dyDescent="0.3">
      <c r="IK120" s="837"/>
      <c r="IL120" s="63" t="s">
        <v>693</v>
      </c>
      <c r="IM120" s="64" t="s">
        <v>694</v>
      </c>
      <c r="IN120" s="64" t="s">
        <v>481</v>
      </c>
    </row>
    <row r="121" spans="245:248" ht="16.5" thickBot="1" x14ac:dyDescent="0.3">
      <c r="IK121" s="837"/>
      <c r="IL121" s="63" t="s">
        <v>695</v>
      </c>
      <c r="IM121" s="64" t="s">
        <v>696</v>
      </c>
      <c r="IN121" s="64" t="s">
        <v>481</v>
      </c>
    </row>
    <row r="122" spans="245:248" ht="16.5" thickBot="1" x14ac:dyDescent="0.3">
      <c r="IK122" s="837"/>
      <c r="IL122" s="63" t="s">
        <v>697</v>
      </c>
      <c r="IM122" s="64" t="s">
        <v>698</v>
      </c>
      <c r="IN122" s="64" t="s">
        <v>481</v>
      </c>
    </row>
    <row r="123" spans="245:248" ht="16.5" thickBot="1" x14ac:dyDescent="0.3">
      <c r="IK123" s="837"/>
      <c r="IL123" s="63" t="s">
        <v>699</v>
      </c>
      <c r="IM123" s="64" t="s">
        <v>700</v>
      </c>
      <c r="IN123" s="64" t="s">
        <v>481</v>
      </c>
    </row>
    <row r="124" spans="245:248" ht="16.5" thickBot="1" x14ac:dyDescent="0.3">
      <c r="IK124" s="837"/>
      <c r="IL124" s="63" t="s">
        <v>701</v>
      </c>
      <c r="IM124" s="64" t="s">
        <v>702</v>
      </c>
      <c r="IN124" s="64" t="s">
        <v>481</v>
      </c>
    </row>
    <row r="125" spans="245:248" ht="16.5" thickBot="1" x14ac:dyDescent="0.3">
      <c r="IK125" s="837"/>
      <c r="IL125" s="63" t="s">
        <v>703</v>
      </c>
      <c r="IM125" s="64" t="s">
        <v>704</v>
      </c>
      <c r="IN125" s="64" t="s">
        <v>498</v>
      </c>
    </row>
    <row r="126" spans="245:248" ht="16.5" thickBot="1" x14ac:dyDescent="0.3">
      <c r="IK126" s="837"/>
      <c r="IL126" s="63" t="s">
        <v>705</v>
      </c>
      <c r="IM126" s="64" t="s">
        <v>706</v>
      </c>
      <c r="IN126" s="64" t="s">
        <v>481</v>
      </c>
    </row>
    <row r="127" spans="245:248" ht="16.5" thickBot="1" x14ac:dyDescent="0.3">
      <c r="IK127" s="837"/>
      <c r="IL127" s="63" t="s">
        <v>707</v>
      </c>
      <c r="IM127" s="64" t="s">
        <v>708</v>
      </c>
      <c r="IN127" s="64" t="s">
        <v>481</v>
      </c>
    </row>
    <row r="128" spans="245:248" ht="16.5" thickBot="1" x14ac:dyDescent="0.3">
      <c r="IK128" s="837"/>
      <c r="IL128" s="63" t="s">
        <v>709</v>
      </c>
      <c r="IM128" s="64" t="s">
        <v>710</v>
      </c>
      <c r="IN128" s="64" t="s">
        <v>481</v>
      </c>
    </row>
    <row r="129" spans="245:248" ht="16.5" thickBot="1" x14ac:dyDescent="0.3">
      <c r="IK129" s="837"/>
      <c r="IL129" s="63" t="s">
        <v>711</v>
      </c>
      <c r="IM129" s="64" t="s">
        <v>712</v>
      </c>
      <c r="IN129" s="64" t="s">
        <v>481</v>
      </c>
    </row>
    <row r="130" spans="245:248" ht="16.5" thickBot="1" x14ac:dyDescent="0.3">
      <c r="IK130" s="837"/>
      <c r="IL130" s="63" t="s">
        <v>713</v>
      </c>
      <c r="IM130" s="64" t="s">
        <v>714</v>
      </c>
      <c r="IN130" s="64" t="s">
        <v>481</v>
      </c>
    </row>
    <row r="131" spans="245:248" ht="16.5" thickBot="1" x14ac:dyDescent="0.3">
      <c r="IK131" s="837"/>
      <c r="IL131" s="63" t="s">
        <v>715</v>
      </c>
      <c r="IM131" s="64" t="s">
        <v>716</v>
      </c>
      <c r="IN131" s="64" t="s">
        <v>498</v>
      </c>
    </row>
    <row r="132" spans="245:248" ht="16.5" thickBot="1" x14ac:dyDescent="0.3">
      <c r="IK132" s="837"/>
      <c r="IL132" s="63" t="s">
        <v>717</v>
      </c>
      <c r="IM132" s="64" t="s">
        <v>718</v>
      </c>
      <c r="IN132" s="64" t="s">
        <v>481</v>
      </c>
    </row>
    <row r="133" spans="245:248" ht="16.5" thickBot="1" x14ac:dyDescent="0.3">
      <c r="IK133" s="837"/>
      <c r="IL133" s="63" t="s">
        <v>719</v>
      </c>
      <c r="IM133" s="64" t="s">
        <v>720</v>
      </c>
      <c r="IN133" s="64" t="s">
        <v>481</v>
      </c>
    </row>
    <row r="134" spans="245:248" ht="16.5" thickBot="1" x14ac:dyDescent="0.3">
      <c r="IK134" s="837"/>
      <c r="IL134" s="63" t="s">
        <v>721</v>
      </c>
      <c r="IM134" s="64" t="s">
        <v>722</v>
      </c>
      <c r="IN134" s="64" t="s">
        <v>481</v>
      </c>
    </row>
    <row r="135" spans="245:248" ht="16.5" thickBot="1" x14ac:dyDescent="0.3">
      <c r="IK135" s="837"/>
      <c r="IL135" s="63" t="s">
        <v>723</v>
      </c>
      <c r="IM135" s="64" t="s">
        <v>724</v>
      </c>
      <c r="IN135" s="64" t="s">
        <v>481</v>
      </c>
    </row>
    <row r="136" spans="245:248" ht="16.5" thickBot="1" x14ac:dyDescent="0.3">
      <c r="IK136" s="837"/>
      <c r="IL136" s="63" t="s">
        <v>725</v>
      </c>
      <c r="IM136" s="64" t="s">
        <v>726</v>
      </c>
      <c r="IN136" s="64" t="s">
        <v>481</v>
      </c>
    </row>
    <row r="137" spans="245:248" ht="16.5" thickBot="1" x14ac:dyDescent="0.3">
      <c r="IK137" s="837"/>
      <c r="IL137" s="63" t="s">
        <v>727</v>
      </c>
      <c r="IM137" s="64" t="s">
        <v>728</v>
      </c>
      <c r="IN137" s="64" t="s">
        <v>481</v>
      </c>
    </row>
    <row r="138" spans="245:248" ht="16.5" thickBot="1" x14ac:dyDescent="0.3">
      <c r="IK138" s="837"/>
      <c r="IL138" s="63" t="s">
        <v>729</v>
      </c>
      <c r="IM138" s="64" t="s">
        <v>730</v>
      </c>
      <c r="IN138" s="64" t="s">
        <v>498</v>
      </c>
    </row>
    <row r="139" spans="245:248" ht="16.5" thickBot="1" x14ac:dyDescent="0.3">
      <c r="IK139" s="837"/>
      <c r="IL139" s="63" t="s">
        <v>731</v>
      </c>
      <c r="IM139" s="64" t="s">
        <v>732</v>
      </c>
      <c r="IN139" s="64" t="s">
        <v>481</v>
      </c>
    </row>
    <row r="140" spans="245:248" ht="16.5" thickBot="1" x14ac:dyDescent="0.3">
      <c r="IK140" s="837"/>
      <c r="IL140" s="63" t="s">
        <v>733</v>
      </c>
      <c r="IM140" s="64" t="s">
        <v>734</v>
      </c>
      <c r="IN140" s="64" t="s">
        <v>481</v>
      </c>
    </row>
    <row r="141" spans="245:248" ht="16.5" thickBot="1" x14ac:dyDescent="0.3">
      <c r="IK141" s="837"/>
      <c r="IL141" s="63" t="s">
        <v>735</v>
      </c>
      <c r="IM141" s="64" t="s">
        <v>736</v>
      </c>
      <c r="IN141" s="64" t="s">
        <v>481</v>
      </c>
    </row>
    <row r="142" spans="245:248" ht="16.5" thickBot="1" x14ac:dyDescent="0.3">
      <c r="IK142" s="837"/>
      <c r="IL142" s="63" t="s">
        <v>737</v>
      </c>
      <c r="IM142" s="64" t="s">
        <v>738</v>
      </c>
      <c r="IN142" s="64" t="s">
        <v>481</v>
      </c>
    </row>
    <row r="143" spans="245:248" ht="16.5" thickBot="1" x14ac:dyDescent="0.3">
      <c r="IK143" s="837"/>
      <c r="IL143" s="63" t="s">
        <v>739</v>
      </c>
      <c r="IM143" s="64" t="s">
        <v>740</v>
      </c>
      <c r="IN143" s="64" t="s">
        <v>498</v>
      </c>
    </row>
    <row r="144" spans="245:248" ht="16.5" thickBot="1" x14ac:dyDescent="0.3">
      <c r="IK144" s="837"/>
      <c r="IL144" s="63" t="s">
        <v>741</v>
      </c>
      <c r="IM144" s="64" t="s">
        <v>742</v>
      </c>
      <c r="IN144" s="64" t="s">
        <v>481</v>
      </c>
    </row>
    <row r="145" spans="245:248" ht="16.5" thickBot="1" x14ac:dyDescent="0.3">
      <c r="IK145" s="837"/>
      <c r="IL145" s="63" t="s">
        <v>743</v>
      </c>
      <c r="IM145" s="64" t="s">
        <v>744</v>
      </c>
      <c r="IN145" s="64" t="s">
        <v>481</v>
      </c>
    </row>
    <row r="146" spans="245:248" ht="16.5" thickBot="1" x14ac:dyDescent="0.3">
      <c r="IK146" s="837"/>
      <c r="IL146" s="63" t="s">
        <v>745</v>
      </c>
      <c r="IM146" s="64" t="s">
        <v>746</v>
      </c>
      <c r="IN146" s="64" t="s">
        <v>481</v>
      </c>
    </row>
    <row r="147" spans="245:248" ht="16.5" thickBot="1" x14ac:dyDescent="0.3">
      <c r="IK147" s="837"/>
      <c r="IL147" s="63" t="s">
        <v>747</v>
      </c>
      <c r="IM147" s="64" t="s">
        <v>748</v>
      </c>
      <c r="IN147" s="64" t="s">
        <v>481</v>
      </c>
    </row>
    <row r="148" spans="245:248" ht="16.5" thickBot="1" x14ac:dyDescent="0.3">
      <c r="IK148" s="837"/>
      <c r="IL148" s="63" t="s">
        <v>749</v>
      </c>
      <c r="IM148" s="64" t="s">
        <v>750</v>
      </c>
      <c r="IN148" s="64" t="s">
        <v>481</v>
      </c>
    </row>
    <row r="149" spans="245:248" ht="16.5" thickBot="1" x14ac:dyDescent="0.3">
      <c r="IK149" s="838"/>
      <c r="IL149" s="63" t="s">
        <v>751</v>
      </c>
      <c r="IM149" s="64" t="s">
        <v>752</v>
      </c>
      <c r="IN149" s="64" t="s">
        <v>498</v>
      </c>
    </row>
    <row r="150" spans="245:248" ht="16.5" thickBot="1" x14ac:dyDescent="0.3">
      <c r="IK150" s="836" t="s">
        <v>23</v>
      </c>
      <c r="IL150" s="63" t="s">
        <v>753</v>
      </c>
      <c r="IM150" s="64" t="s">
        <v>754</v>
      </c>
      <c r="IN150" s="64" t="s">
        <v>481</v>
      </c>
    </row>
    <row r="151" spans="245:248" ht="16.5" thickBot="1" x14ac:dyDescent="0.3">
      <c r="IK151" s="837"/>
      <c r="IL151" s="63" t="s">
        <v>755</v>
      </c>
      <c r="IM151" s="64" t="s">
        <v>756</v>
      </c>
      <c r="IN151" s="64" t="s">
        <v>481</v>
      </c>
    </row>
    <row r="152" spans="245:248" ht="16.5" thickBot="1" x14ac:dyDescent="0.3">
      <c r="IK152" s="837"/>
      <c r="IL152" s="63" t="s">
        <v>757</v>
      </c>
      <c r="IM152" s="64" t="s">
        <v>758</v>
      </c>
      <c r="IN152" s="64" t="s">
        <v>481</v>
      </c>
    </row>
    <row r="153" spans="245:248" ht="16.5" thickBot="1" x14ac:dyDescent="0.3">
      <c r="IK153" s="837"/>
      <c r="IL153" s="63" t="s">
        <v>759</v>
      </c>
      <c r="IM153" s="64" t="s">
        <v>760</v>
      </c>
      <c r="IN153" s="64" t="s">
        <v>481</v>
      </c>
    </row>
    <row r="154" spans="245:248" ht="16.5" thickBot="1" x14ac:dyDescent="0.3">
      <c r="IK154" s="837"/>
      <c r="IL154" s="63" t="s">
        <v>761</v>
      </c>
      <c r="IM154" s="64" t="s">
        <v>762</v>
      </c>
      <c r="IN154" s="64" t="s">
        <v>481</v>
      </c>
    </row>
    <row r="155" spans="245:248" ht="16.5" thickBot="1" x14ac:dyDescent="0.3">
      <c r="IK155" s="837"/>
      <c r="IL155" s="63" t="s">
        <v>763</v>
      </c>
      <c r="IM155" s="64" t="s">
        <v>764</v>
      </c>
      <c r="IN155" s="64" t="s">
        <v>498</v>
      </c>
    </row>
    <row r="156" spans="245:248" ht="16.5" thickBot="1" x14ac:dyDescent="0.3">
      <c r="IK156" s="837"/>
      <c r="IL156" s="63" t="s">
        <v>765</v>
      </c>
      <c r="IM156" s="64" t="s">
        <v>766</v>
      </c>
      <c r="IN156" s="64" t="s">
        <v>481</v>
      </c>
    </row>
    <row r="157" spans="245:248" ht="16.5" thickBot="1" x14ac:dyDescent="0.3">
      <c r="IK157" s="837"/>
      <c r="IL157" s="63" t="s">
        <v>767</v>
      </c>
      <c r="IM157" s="64" t="s">
        <v>768</v>
      </c>
      <c r="IN157" s="64" t="s">
        <v>481</v>
      </c>
    </row>
    <row r="158" spans="245:248" ht="16.5" thickBot="1" x14ac:dyDescent="0.3">
      <c r="IK158" s="837"/>
      <c r="IL158" s="63" t="s">
        <v>769</v>
      </c>
      <c r="IM158" s="64" t="s">
        <v>770</v>
      </c>
      <c r="IN158" s="64" t="s">
        <v>481</v>
      </c>
    </row>
    <row r="159" spans="245:248" ht="16.5" thickBot="1" x14ac:dyDescent="0.3">
      <c r="IK159" s="837"/>
      <c r="IL159" s="63" t="s">
        <v>771</v>
      </c>
      <c r="IM159" s="64" t="s">
        <v>772</v>
      </c>
      <c r="IN159" s="64" t="s">
        <v>481</v>
      </c>
    </row>
    <row r="160" spans="245:248" ht="16.5" thickBot="1" x14ac:dyDescent="0.3">
      <c r="IK160" s="837"/>
      <c r="IL160" s="63" t="s">
        <v>773</v>
      </c>
      <c r="IM160" s="64" t="s">
        <v>774</v>
      </c>
      <c r="IN160" s="64" t="s">
        <v>498</v>
      </c>
    </row>
    <row r="161" spans="245:248" ht="16.5" thickBot="1" x14ac:dyDescent="0.3">
      <c r="IK161" s="837"/>
      <c r="IL161" s="63" t="s">
        <v>775</v>
      </c>
      <c r="IM161" s="64" t="s">
        <v>776</v>
      </c>
      <c r="IN161" s="64" t="s">
        <v>481</v>
      </c>
    </row>
    <row r="162" spans="245:248" ht="16.5" thickBot="1" x14ac:dyDescent="0.3">
      <c r="IK162" s="837"/>
      <c r="IL162" s="63" t="s">
        <v>777</v>
      </c>
      <c r="IM162" s="64" t="s">
        <v>778</v>
      </c>
      <c r="IN162" s="64" t="s">
        <v>481</v>
      </c>
    </row>
    <row r="163" spans="245:248" ht="16.5" thickBot="1" x14ac:dyDescent="0.3">
      <c r="IK163" s="837"/>
      <c r="IL163" s="63" t="s">
        <v>779</v>
      </c>
      <c r="IM163" s="64" t="s">
        <v>780</v>
      </c>
      <c r="IN163" s="64" t="s">
        <v>481</v>
      </c>
    </row>
    <row r="164" spans="245:248" ht="16.5" thickBot="1" x14ac:dyDescent="0.3">
      <c r="IK164" s="837"/>
      <c r="IL164" s="63" t="s">
        <v>781</v>
      </c>
      <c r="IM164" s="64" t="s">
        <v>782</v>
      </c>
      <c r="IN164" s="64" t="s">
        <v>481</v>
      </c>
    </row>
    <row r="165" spans="245:248" ht="16.5" thickBot="1" x14ac:dyDescent="0.3">
      <c r="IK165" s="837"/>
      <c r="IL165" s="63" t="s">
        <v>783</v>
      </c>
      <c r="IM165" s="64" t="s">
        <v>784</v>
      </c>
      <c r="IN165" s="64" t="s">
        <v>481</v>
      </c>
    </row>
    <row r="166" spans="245:248" ht="16.5" thickBot="1" x14ac:dyDescent="0.3">
      <c r="IK166" s="837"/>
      <c r="IL166" s="63" t="s">
        <v>785</v>
      </c>
      <c r="IM166" s="64" t="s">
        <v>786</v>
      </c>
      <c r="IN166" s="64" t="s">
        <v>498</v>
      </c>
    </row>
    <row r="167" spans="245:248" ht="16.5" thickBot="1" x14ac:dyDescent="0.3">
      <c r="IK167" s="837"/>
      <c r="IL167" s="63" t="s">
        <v>787</v>
      </c>
      <c r="IM167" s="64" t="s">
        <v>788</v>
      </c>
      <c r="IN167" s="64" t="s">
        <v>481</v>
      </c>
    </row>
    <row r="168" spans="245:248" ht="16.5" thickBot="1" x14ac:dyDescent="0.3">
      <c r="IK168" s="837"/>
      <c r="IL168" s="63" t="s">
        <v>789</v>
      </c>
      <c r="IM168" s="64" t="s">
        <v>790</v>
      </c>
      <c r="IN168" s="64" t="s">
        <v>481</v>
      </c>
    </row>
    <row r="169" spans="245:248" ht="16.5" thickBot="1" x14ac:dyDescent="0.3">
      <c r="IK169" s="837"/>
      <c r="IL169" s="63" t="s">
        <v>791</v>
      </c>
      <c r="IM169" s="64" t="s">
        <v>792</v>
      </c>
      <c r="IN169" s="64" t="s">
        <v>481</v>
      </c>
    </row>
    <row r="170" spans="245:248" ht="16.5" thickBot="1" x14ac:dyDescent="0.3">
      <c r="IK170" s="837"/>
      <c r="IL170" s="63" t="s">
        <v>793</v>
      </c>
      <c r="IM170" s="64" t="s">
        <v>794</v>
      </c>
      <c r="IN170" s="64" t="s">
        <v>481</v>
      </c>
    </row>
    <row r="171" spans="245:248" ht="16.5" thickBot="1" x14ac:dyDescent="0.3">
      <c r="IK171" s="837"/>
      <c r="IL171" s="63" t="s">
        <v>795</v>
      </c>
      <c r="IM171" s="64" t="s">
        <v>796</v>
      </c>
      <c r="IN171" s="64" t="s">
        <v>481</v>
      </c>
    </row>
    <row r="172" spans="245:248" ht="16.5" thickBot="1" x14ac:dyDescent="0.3">
      <c r="IK172" s="837"/>
      <c r="IL172" s="63" t="s">
        <v>797</v>
      </c>
      <c r="IM172" s="64" t="s">
        <v>798</v>
      </c>
      <c r="IN172" s="64" t="s">
        <v>481</v>
      </c>
    </row>
    <row r="173" spans="245:248" ht="16.5" thickBot="1" x14ac:dyDescent="0.3">
      <c r="IK173" s="837"/>
      <c r="IL173" s="63" t="s">
        <v>799</v>
      </c>
      <c r="IM173" s="64" t="s">
        <v>800</v>
      </c>
      <c r="IN173" s="64" t="s">
        <v>498</v>
      </c>
    </row>
    <row r="174" spans="245:248" ht="16.5" thickBot="1" x14ac:dyDescent="0.3">
      <c r="IK174" s="837"/>
      <c r="IL174" s="63" t="s">
        <v>801</v>
      </c>
      <c r="IM174" s="64" t="s">
        <v>802</v>
      </c>
      <c r="IN174" s="64" t="s">
        <v>481</v>
      </c>
    </row>
    <row r="175" spans="245:248" ht="16.5" thickBot="1" x14ac:dyDescent="0.3">
      <c r="IK175" s="837"/>
      <c r="IL175" s="63" t="s">
        <v>803</v>
      </c>
      <c r="IM175" s="64" t="s">
        <v>804</v>
      </c>
      <c r="IN175" s="64" t="s">
        <v>481</v>
      </c>
    </row>
    <row r="176" spans="245:248" ht="16.5" thickBot="1" x14ac:dyDescent="0.3">
      <c r="IK176" s="837"/>
      <c r="IL176" s="63" t="s">
        <v>805</v>
      </c>
      <c r="IM176" s="64" t="s">
        <v>806</v>
      </c>
      <c r="IN176" s="64" t="s">
        <v>481</v>
      </c>
    </row>
    <row r="177" spans="245:248" ht="16.5" thickBot="1" x14ac:dyDescent="0.3">
      <c r="IK177" s="837"/>
      <c r="IL177" s="63" t="s">
        <v>807</v>
      </c>
      <c r="IM177" s="64" t="s">
        <v>808</v>
      </c>
      <c r="IN177" s="64" t="s">
        <v>481</v>
      </c>
    </row>
    <row r="178" spans="245:248" ht="16.5" thickBot="1" x14ac:dyDescent="0.3">
      <c r="IK178" s="837"/>
      <c r="IL178" s="63" t="s">
        <v>809</v>
      </c>
      <c r="IM178" s="64" t="s">
        <v>810</v>
      </c>
      <c r="IN178" s="64" t="s">
        <v>481</v>
      </c>
    </row>
    <row r="179" spans="245:248" ht="16.5" thickBot="1" x14ac:dyDescent="0.3">
      <c r="IK179" s="838"/>
      <c r="IL179" s="63" t="s">
        <v>811</v>
      </c>
      <c r="IM179" s="64" t="s">
        <v>812</v>
      </c>
      <c r="IN179" s="64" t="s">
        <v>498</v>
      </c>
    </row>
    <row r="180" spans="245:248" ht="16.5" thickBot="1" x14ac:dyDescent="0.3">
      <c r="IK180" s="836" t="s">
        <v>22</v>
      </c>
      <c r="IL180" s="63" t="s">
        <v>813</v>
      </c>
      <c r="IM180" s="64" t="s">
        <v>814</v>
      </c>
      <c r="IN180" s="64" t="s">
        <v>481</v>
      </c>
    </row>
    <row r="181" spans="245:248" ht="16.5" thickBot="1" x14ac:dyDescent="0.3">
      <c r="IK181" s="837"/>
      <c r="IL181" s="63" t="s">
        <v>392</v>
      </c>
      <c r="IM181" s="64" t="s">
        <v>385</v>
      </c>
      <c r="IN181" s="64" t="s">
        <v>481</v>
      </c>
    </row>
    <row r="182" spans="245:248" ht="16.5" thickBot="1" x14ac:dyDescent="0.3">
      <c r="IK182" s="837"/>
      <c r="IL182" s="63" t="s">
        <v>815</v>
      </c>
      <c r="IM182" s="64" t="s">
        <v>816</v>
      </c>
      <c r="IN182" s="64" t="s">
        <v>481</v>
      </c>
    </row>
    <row r="183" spans="245:248" ht="16.5" thickBot="1" x14ac:dyDescent="0.3">
      <c r="IK183" s="837"/>
      <c r="IL183" s="63" t="s">
        <v>817</v>
      </c>
      <c r="IM183" s="64" t="s">
        <v>818</v>
      </c>
      <c r="IN183" s="64" t="s">
        <v>481</v>
      </c>
    </row>
    <row r="184" spans="245:248" ht="16.5" thickBot="1" x14ac:dyDescent="0.3">
      <c r="IK184" s="837"/>
      <c r="IL184" s="63" t="s">
        <v>819</v>
      </c>
      <c r="IM184" s="64" t="s">
        <v>820</v>
      </c>
      <c r="IN184" s="64" t="s">
        <v>481</v>
      </c>
    </row>
    <row r="185" spans="245:248" ht="16.5" thickBot="1" x14ac:dyDescent="0.3">
      <c r="IK185" s="837"/>
      <c r="IL185" s="63" t="s">
        <v>821</v>
      </c>
      <c r="IM185" s="64" t="s">
        <v>822</v>
      </c>
      <c r="IN185" s="64" t="s">
        <v>481</v>
      </c>
    </row>
    <row r="186" spans="245:248" ht="16.5" thickBot="1" x14ac:dyDescent="0.3">
      <c r="IK186" s="837"/>
      <c r="IL186" s="63" t="s">
        <v>823</v>
      </c>
      <c r="IM186" s="64" t="s">
        <v>824</v>
      </c>
      <c r="IN186" s="64" t="s">
        <v>481</v>
      </c>
    </row>
    <row r="187" spans="245:248" ht="16.5" thickBot="1" x14ac:dyDescent="0.3">
      <c r="IK187" s="837"/>
      <c r="IL187" s="63" t="s">
        <v>825</v>
      </c>
      <c r="IM187" s="64" t="s">
        <v>826</v>
      </c>
      <c r="IN187" s="64" t="s">
        <v>498</v>
      </c>
    </row>
    <row r="188" spans="245:248" ht="16.5" thickBot="1" x14ac:dyDescent="0.3">
      <c r="IK188" s="837"/>
      <c r="IL188" s="63" t="s">
        <v>827</v>
      </c>
      <c r="IM188" s="64" t="s">
        <v>828</v>
      </c>
      <c r="IN188" s="64" t="s">
        <v>481</v>
      </c>
    </row>
    <row r="189" spans="245:248" ht="16.5" thickBot="1" x14ac:dyDescent="0.3">
      <c r="IK189" s="837"/>
      <c r="IL189" s="63" t="s">
        <v>829</v>
      </c>
      <c r="IM189" s="64" t="s">
        <v>401</v>
      </c>
      <c r="IN189" s="64" t="s">
        <v>481</v>
      </c>
    </row>
    <row r="190" spans="245:248" ht="16.5" thickBot="1" x14ac:dyDescent="0.3">
      <c r="IK190" s="837"/>
      <c r="IL190" s="63" t="s">
        <v>830</v>
      </c>
      <c r="IM190" s="64" t="s">
        <v>831</v>
      </c>
      <c r="IN190" s="64" t="s">
        <v>481</v>
      </c>
    </row>
    <row r="191" spans="245:248" ht="16.5" thickBot="1" x14ac:dyDescent="0.3">
      <c r="IK191" s="837"/>
      <c r="IL191" s="63" t="s">
        <v>832</v>
      </c>
      <c r="IM191" s="64" t="s">
        <v>833</v>
      </c>
      <c r="IN191" s="64" t="s">
        <v>481</v>
      </c>
    </row>
    <row r="192" spans="245:248" ht="16.5" thickBot="1" x14ac:dyDescent="0.3">
      <c r="IK192" s="837"/>
      <c r="IL192" s="63" t="s">
        <v>834</v>
      </c>
      <c r="IM192" s="64" t="s">
        <v>835</v>
      </c>
      <c r="IN192" s="64" t="s">
        <v>481</v>
      </c>
    </row>
    <row r="193" spans="245:248" ht="16.5" thickBot="1" x14ac:dyDescent="0.3">
      <c r="IK193" s="837"/>
      <c r="IL193" s="63" t="s">
        <v>836</v>
      </c>
      <c r="IM193" s="64" t="s">
        <v>837</v>
      </c>
      <c r="IN193" s="64" t="s">
        <v>481</v>
      </c>
    </row>
    <row r="194" spans="245:248" ht="16.5" thickBot="1" x14ac:dyDescent="0.3">
      <c r="IK194" s="837"/>
      <c r="IL194" s="63" t="s">
        <v>838</v>
      </c>
      <c r="IM194" s="64" t="s">
        <v>839</v>
      </c>
      <c r="IN194" s="64" t="s">
        <v>498</v>
      </c>
    </row>
    <row r="195" spans="245:248" ht="16.5" thickBot="1" x14ac:dyDescent="0.3">
      <c r="IK195" s="837"/>
      <c r="IL195" s="63" t="s">
        <v>840</v>
      </c>
      <c r="IM195" s="64" t="s">
        <v>841</v>
      </c>
      <c r="IN195" s="64" t="s">
        <v>481</v>
      </c>
    </row>
    <row r="196" spans="245:248" ht="16.5" thickBot="1" x14ac:dyDescent="0.3">
      <c r="IK196" s="837"/>
      <c r="IL196" s="63" t="s">
        <v>842</v>
      </c>
      <c r="IM196" s="64" t="s">
        <v>843</v>
      </c>
      <c r="IN196" s="64" t="s">
        <v>481</v>
      </c>
    </row>
    <row r="197" spans="245:248" ht="16.5" thickBot="1" x14ac:dyDescent="0.3">
      <c r="IK197" s="837"/>
      <c r="IL197" s="63" t="s">
        <v>391</v>
      </c>
      <c r="IM197" s="64" t="s">
        <v>844</v>
      </c>
      <c r="IN197" s="64" t="s">
        <v>481</v>
      </c>
    </row>
    <row r="198" spans="245:248" ht="16.5" thickBot="1" x14ac:dyDescent="0.3">
      <c r="IK198" s="837"/>
      <c r="IL198" s="63" t="s">
        <v>845</v>
      </c>
      <c r="IM198" s="64" t="s">
        <v>846</v>
      </c>
      <c r="IN198" s="64" t="s">
        <v>481</v>
      </c>
    </row>
    <row r="199" spans="245:248" ht="16.5" thickBot="1" x14ac:dyDescent="0.3">
      <c r="IK199" s="837"/>
      <c r="IL199" s="63" t="s">
        <v>847</v>
      </c>
      <c r="IM199" s="64" t="s">
        <v>848</v>
      </c>
      <c r="IN199" s="64" t="s">
        <v>481</v>
      </c>
    </row>
    <row r="200" spans="245:248" ht="16.5" thickBot="1" x14ac:dyDescent="0.3">
      <c r="IK200" s="838"/>
      <c r="IL200" s="63" t="s">
        <v>849</v>
      </c>
      <c r="IM200" s="64" t="s">
        <v>850</v>
      </c>
      <c r="IN200" s="64" t="s">
        <v>498</v>
      </c>
    </row>
    <row r="201" spans="245:248" ht="16.5" thickBot="1" x14ac:dyDescent="0.3">
      <c r="IK201" s="836" t="s">
        <v>24</v>
      </c>
      <c r="IL201" s="63" t="s">
        <v>851</v>
      </c>
      <c r="IM201" s="64" t="s">
        <v>852</v>
      </c>
      <c r="IN201" s="64" t="s">
        <v>481</v>
      </c>
    </row>
    <row r="202" spans="245:248" ht="16.5" thickBot="1" x14ac:dyDescent="0.3">
      <c r="IK202" s="837"/>
      <c r="IL202" s="63" t="s">
        <v>853</v>
      </c>
      <c r="IM202" s="64" t="s">
        <v>854</v>
      </c>
      <c r="IN202" s="64" t="s">
        <v>481</v>
      </c>
    </row>
    <row r="203" spans="245:248" ht="16.5" thickBot="1" x14ac:dyDescent="0.3">
      <c r="IK203" s="837"/>
      <c r="IL203" s="63" t="s">
        <v>855</v>
      </c>
      <c r="IM203" s="64" t="s">
        <v>856</v>
      </c>
      <c r="IN203" s="64" t="s">
        <v>481</v>
      </c>
    </row>
    <row r="204" spans="245:248" ht="16.5" thickBot="1" x14ac:dyDescent="0.3">
      <c r="IK204" s="837"/>
      <c r="IL204" s="63" t="s">
        <v>857</v>
      </c>
      <c r="IM204" s="64" t="s">
        <v>858</v>
      </c>
      <c r="IN204" s="64" t="s">
        <v>481</v>
      </c>
    </row>
    <row r="205" spans="245:248" ht="16.5" thickBot="1" x14ac:dyDescent="0.3">
      <c r="IK205" s="837"/>
      <c r="IL205" s="63" t="s">
        <v>859</v>
      </c>
      <c r="IM205" s="64" t="s">
        <v>860</v>
      </c>
      <c r="IN205" s="64" t="s">
        <v>481</v>
      </c>
    </row>
    <row r="206" spans="245:248" ht="16.5" thickBot="1" x14ac:dyDescent="0.3">
      <c r="IK206" s="837"/>
      <c r="IL206" s="63" t="s">
        <v>861</v>
      </c>
      <c r="IM206" s="64" t="s">
        <v>862</v>
      </c>
      <c r="IN206" s="64" t="s">
        <v>481</v>
      </c>
    </row>
    <row r="207" spans="245:248" ht="16.5" thickBot="1" x14ac:dyDescent="0.3">
      <c r="IK207" s="837"/>
      <c r="IL207" s="63" t="s">
        <v>863</v>
      </c>
      <c r="IM207" s="64" t="s">
        <v>864</v>
      </c>
      <c r="IN207" s="64" t="s">
        <v>498</v>
      </c>
    </row>
    <row r="208" spans="245:248" ht="16.5" thickBot="1" x14ac:dyDescent="0.3">
      <c r="IK208" s="837"/>
      <c r="IL208" s="63" t="s">
        <v>865</v>
      </c>
      <c r="IM208" s="64" t="s">
        <v>866</v>
      </c>
      <c r="IN208" s="64" t="s">
        <v>481</v>
      </c>
    </row>
    <row r="209" spans="245:248" ht="16.5" thickBot="1" x14ac:dyDescent="0.3">
      <c r="IK209" s="837"/>
      <c r="IL209" s="63" t="s">
        <v>867</v>
      </c>
      <c r="IM209" s="64" t="s">
        <v>868</v>
      </c>
      <c r="IN209" s="64" t="s">
        <v>481</v>
      </c>
    </row>
    <row r="210" spans="245:248" ht="16.5" thickBot="1" x14ac:dyDescent="0.3">
      <c r="IK210" s="837"/>
      <c r="IL210" s="63" t="s">
        <v>869</v>
      </c>
      <c r="IM210" s="64" t="s">
        <v>870</v>
      </c>
      <c r="IN210" s="64" t="s">
        <v>481</v>
      </c>
    </row>
    <row r="211" spans="245:248" ht="16.5" thickBot="1" x14ac:dyDescent="0.3">
      <c r="IK211" s="837"/>
      <c r="IL211" s="63" t="s">
        <v>871</v>
      </c>
      <c r="IM211" s="64" t="s">
        <v>872</v>
      </c>
      <c r="IN211" s="64" t="s">
        <v>481</v>
      </c>
    </row>
    <row r="212" spans="245:248" ht="16.5" thickBot="1" x14ac:dyDescent="0.3">
      <c r="IK212" s="837"/>
      <c r="IL212" s="63" t="s">
        <v>873</v>
      </c>
      <c r="IM212" s="64" t="s">
        <v>874</v>
      </c>
      <c r="IN212" s="64" t="s">
        <v>481</v>
      </c>
    </row>
    <row r="213" spans="245:248" ht="16.5" thickBot="1" x14ac:dyDescent="0.3">
      <c r="IK213" s="837"/>
      <c r="IL213" s="63" t="s">
        <v>875</v>
      </c>
      <c r="IM213" s="64" t="s">
        <v>876</v>
      </c>
      <c r="IN213" s="64" t="s">
        <v>481</v>
      </c>
    </row>
    <row r="214" spans="245:248" ht="16.5" thickBot="1" x14ac:dyDescent="0.3">
      <c r="IK214" s="837"/>
      <c r="IL214" s="63" t="s">
        <v>877</v>
      </c>
      <c r="IM214" s="64" t="s">
        <v>878</v>
      </c>
      <c r="IN214" s="64" t="s">
        <v>481</v>
      </c>
    </row>
    <row r="215" spans="245:248" ht="16.5" thickBot="1" x14ac:dyDescent="0.3">
      <c r="IK215" s="837"/>
      <c r="IL215" s="63" t="s">
        <v>879</v>
      </c>
      <c r="IM215" s="64" t="s">
        <v>880</v>
      </c>
      <c r="IN215" s="64" t="s">
        <v>481</v>
      </c>
    </row>
    <row r="216" spans="245:248" ht="16.5" thickBot="1" x14ac:dyDescent="0.3">
      <c r="IK216" s="837"/>
      <c r="IL216" s="63" t="s">
        <v>881</v>
      </c>
      <c r="IM216" s="64" t="s">
        <v>882</v>
      </c>
      <c r="IN216" s="64" t="s">
        <v>498</v>
      </c>
    </row>
    <row r="217" spans="245:248" ht="16.5" thickBot="1" x14ac:dyDescent="0.3">
      <c r="IK217" s="837"/>
      <c r="IL217" s="63" t="s">
        <v>883</v>
      </c>
      <c r="IM217" s="64" t="s">
        <v>884</v>
      </c>
      <c r="IN217" s="64" t="s">
        <v>481</v>
      </c>
    </row>
    <row r="218" spans="245:248" ht="16.5" thickBot="1" x14ac:dyDescent="0.3">
      <c r="IK218" s="837"/>
      <c r="IL218" s="63" t="s">
        <v>885</v>
      </c>
      <c r="IM218" s="64" t="s">
        <v>886</v>
      </c>
      <c r="IN218" s="64" t="s">
        <v>481</v>
      </c>
    </row>
    <row r="219" spans="245:248" ht="16.5" thickBot="1" x14ac:dyDescent="0.3">
      <c r="IK219" s="837"/>
      <c r="IL219" s="63" t="s">
        <v>887</v>
      </c>
      <c r="IM219" s="64" t="s">
        <v>888</v>
      </c>
      <c r="IN219" s="64" t="s">
        <v>481</v>
      </c>
    </row>
    <row r="220" spans="245:248" ht="16.5" thickBot="1" x14ac:dyDescent="0.3">
      <c r="IK220" s="837"/>
      <c r="IL220" s="63" t="s">
        <v>889</v>
      </c>
      <c r="IM220" s="64" t="s">
        <v>890</v>
      </c>
      <c r="IN220" s="64" t="s">
        <v>481</v>
      </c>
    </row>
    <row r="221" spans="245:248" ht="16.5" thickBot="1" x14ac:dyDescent="0.3">
      <c r="IK221" s="837"/>
      <c r="IL221" s="63" t="s">
        <v>891</v>
      </c>
      <c r="IM221" s="64" t="s">
        <v>892</v>
      </c>
      <c r="IN221" s="64" t="s">
        <v>481</v>
      </c>
    </row>
    <row r="222" spans="245:248" ht="16.5" thickBot="1" x14ac:dyDescent="0.3">
      <c r="IK222" s="837"/>
      <c r="IL222" s="63" t="s">
        <v>893</v>
      </c>
      <c r="IM222" s="64" t="s">
        <v>894</v>
      </c>
      <c r="IN222" s="64" t="s">
        <v>481</v>
      </c>
    </row>
    <row r="223" spans="245:248" ht="16.5" thickBot="1" x14ac:dyDescent="0.3">
      <c r="IK223" s="837"/>
      <c r="IL223" s="63" t="s">
        <v>895</v>
      </c>
      <c r="IM223" s="64" t="s">
        <v>896</v>
      </c>
      <c r="IN223" s="64" t="s">
        <v>498</v>
      </c>
    </row>
    <row r="224" spans="245:248" ht="16.5" thickBot="1" x14ac:dyDescent="0.3">
      <c r="IK224" s="837"/>
      <c r="IL224" s="63" t="s">
        <v>897</v>
      </c>
      <c r="IM224" s="64" t="s">
        <v>898</v>
      </c>
      <c r="IN224" s="64" t="s">
        <v>481</v>
      </c>
    </row>
    <row r="225" spans="245:248" ht="16.5" thickBot="1" x14ac:dyDescent="0.3">
      <c r="IK225" s="837"/>
      <c r="IL225" s="63" t="s">
        <v>899</v>
      </c>
      <c r="IM225" s="64" t="s">
        <v>900</v>
      </c>
      <c r="IN225" s="64" t="s">
        <v>481</v>
      </c>
    </row>
    <row r="226" spans="245:248" ht="16.5" thickBot="1" x14ac:dyDescent="0.3">
      <c r="IK226" s="837"/>
      <c r="IL226" s="63" t="s">
        <v>901</v>
      </c>
      <c r="IM226" s="64" t="s">
        <v>902</v>
      </c>
      <c r="IN226" s="64" t="s">
        <v>481</v>
      </c>
    </row>
    <row r="227" spans="245:248" ht="16.5" thickBot="1" x14ac:dyDescent="0.3">
      <c r="IK227" s="837"/>
      <c r="IL227" s="63" t="s">
        <v>903</v>
      </c>
      <c r="IM227" s="64" t="s">
        <v>904</v>
      </c>
      <c r="IN227" s="64" t="s">
        <v>481</v>
      </c>
    </row>
    <row r="228" spans="245:248" ht="16.5" thickBot="1" x14ac:dyDescent="0.3">
      <c r="IK228" s="837"/>
      <c r="IL228" s="63" t="s">
        <v>905</v>
      </c>
      <c r="IM228" s="64" t="s">
        <v>906</v>
      </c>
      <c r="IN228" s="64" t="s">
        <v>498</v>
      </c>
    </row>
    <row r="229" spans="245:248" ht="16.5" thickBot="1" x14ac:dyDescent="0.3">
      <c r="IK229" s="837"/>
      <c r="IL229" s="63" t="s">
        <v>907</v>
      </c>
      <c r="IM229" s="64" t="s">
        <v>908</v>
      </c>
      <c r="IN229" s="64" t="s">
        <v>481</v>
      </c>
    </row>
    <row r="230" spans="245:248" ht="16.5" thickBot="1" x14ac:dyDescent="0.3">
      <c r="IK230" s="837"/>
      <c r="IL230" s="63" t="s">
        <v>909</v>
      </c>
      <c r="IM230" s="64" t="s">
        <v>910</v>
      </c>
      <c r="IN230" s="64" t="s">
        <v>481</v>
      </c>
    </row>
    <row r="231" spans="245:248" ht="16.5" thickBot="1" x14ac:dyDescent="0.3">
      <c r="IK231" s="837"/>
      <c r="IL231" s="63" t="s">
        <v>911</v>
      </c>
      <c r="IM231" s="64" t="s">
        <v>912</v>
      </c>
      <c r="IN231" s="64" t="s">
        <v>481</v>
      </c>
    </row>
    <row r="232" spans="245:248" ht="16.5" thickBot="1" x14ac:dyDescent="0.3">
      <c r="IK232" s="838"/>
      <c r="IL232" s="63" t="s">
        <v>913</v>
      </c>
      <c r="IM232" s="64" t="s">
        <v>914</v>
      </c>
      <c r="IN232" s="64" t="s">
        <v>498</v>
      </c>
    </row>
    <row r="233" spans="245:248" ht="16.5" thickBot="1" x14ac:dyDescent="0.3">
      <c r="IK233" s="836" t="s">
        <v>25</v>
      </c>
      <c r="IL233" s="63" t="s">
        <v>915</v>
      </c>
      <c r="IM233" s="64" t="s">
        <v>916</v>
      </c>
      <c r="IN233" s="64" t="s">
        <v>481</v>
      </c>
    </row>
    <row r="234" spans="245:248" ht="16.5" thickBot="1" x14ac:dyDescent="0.3">
      <c r="IK234" s="837"/>
      <c r="IL234" s="63" t="s">
        <v>917</v>
      </c>
      <c r="IM234" s="64" t="s">
        <v>918</v>
      </c>
      <c r="IN234" s="64" t="s">
        <v>481</v>
      </c>
    </row>
    <row r="235" spans="245:248" ht="16.5" thickBot="1" x14ac:dyDescent="0.3">
      <c r="IK235" s="837"/>
      <c r="IL235" s="63" t="s">
        <v>919</v>
      </c>
      <c r="IM235" s="64" t="s">
        <v>920</v>
      </c>
      <c r="IN235" s="64" t="s">
        <v>481</v>
      </c>
    </row>
    <row r="236" spans="245:248" ht="16.5" thickBot="1" x14ac:dyDescent="0.3">
      <c r="IK236" s="837"/>
      <c r="IL236" s="63" t="s">
        <v>921</v>
      </c>
      <c r="IM236" s="64" t="s">
        <v>922</v>
      </c>
      <c r="IN236" s="64" t="s">
        <v>481</v>
      </c>
    </row>
    <row r="237" spans="245:248" ht="16.5" thickBot="1" x14ac:dyDescent="0.3">
      <c r="IK237" s="837"/>
      <c r="IL237" s="63" t="s">
        <v>923</v>
      </c>
      <c r="IM237" s="64" t="s">
        <v>924</v>
      </c>
      <c r="IN237" s="64" t="s">
        <v>481</v>
      </c>
    </row>
    <row r="238" spans="245:248" ht="16.5" thickBot="1" x14ac:dyDescent="0.3">
      <c r="IK238" s="837"/>
      <c r="IL238" s="63" t="s">
        <v>925</v>
      </c>
      <c r="IM238" s="64" t="s">
        <v>926</v>
      </c>
      <c r="IN238" s="64" t="s">
        <v>498</v>
      </c>
    </row>
    <row r="239" spans="245:248" ht="16.5" thickBot="1" x14ac:dyDescent="0.3">
      <c r="IK239" s="837"/>
      <c r="IL239" s="63" t="s">
        <v>927</v>
      </c>
      <c r="IM239" s="64" t="s">
        <v>928</v>
      </c>
      <c r="IN239" s="64" t="s">
        <v>481</v>
      </c>
    </row>
    <row r="240" spans="245:248" ht="16.5" thickBot="1" x14ac:dyDescent="0.3">
      <c r="IK240" s="837"/>
      <c r="IL240" s="63" t="s">
        <v>387</v>
      </c>
      <c r="IM240" s="64" t="s">
        <v>384</v>
      </c>
      <c r="IN240" s="64" t="s">
        <v>481</v>
      </c>
    </row>
    <row r="241" spans="245:248" ht="16.5" thickBot="1" x14ac:dyDescent="0.3">
      <c r="IK241" s="837"/>
      <c r="IL241" s="63" t="s">
        <v>929</v>
      </c>
      <c r="IM241" s="64" t="s">
        <v>930</v>
      </c>
      <c r="IN241" s="64" t="s">
        <v>481</v>
      </c>
    </row>
    <row r="242" spans="245:248" ht="16.5" thickBot="1" x14ac:dyDescent="0.3">
      <c r="IK242" s="837"/>
      <c r="IL242" s="63" t="s">
        <v>931</v>
      </c>
      <c r="IM242" s="64" t="s">
        <v>932</v>
      </c>
      <c r="IN242" s="64" t="s">
        <v>481</v>
      </c>
    </row>
    <row r="243" spans="245:248" ht="16.5" thickBot="1" x14ac:dyDescent="0.3">
      <c r="IK243" s="837"/>
      <c r="IL243" s="63" t="s">
        <v>933</v>
      </c>
      <c r="IM243" s="64" t="s">
        <v>934</v>
      </c>
      <c r="IN243" s="64" t="s">
        <v>481</v>
      </c>
    </row>
    <row r="244" spans="245:248" ht="16.5" thickBot="1" x14ac:dyDescent="0.3">
      <c r="IK244" s="837"/>
      <c r="IL244" s="63" t="s">
        <v>935</v>
      </c>
      <c r="IM244" s="64" t="s">
        <v>936</v>
      </c>
      <c r="IN244" s="64" t="s">
        <v>498</v>
      </c>
    </row>
    <row r="245" spans="245:248" ht="16.5" thickBot="1" x14ac:dyDescent="0.3">
      <c r="IK245" s="837"/>
      <c r="IL245" s="63" t="s">
        <v>937</v>
      </c>
      <c r="IM245" s="64" t="s">
        <v>574</v>
      </c>
      <c r="IN245" s="64" t="s">
        <v>481</v>
      </c>
    </row>
    <row r="246" spans="245:248" ht="16.5" thickBot="1" x14ac:dyDescent="0.3">
      <c r="IK246" s="837"/>
      <c r="IL246" s="63" t="s">
        <v>938</v>
      </c>
      <c r="IM246" s="64" t="s">
        <v>939</v>
      </c>
      <c r="IN246" s="64" t="s">
        <v>481</v>
      </c>
    </row>
    <row r="247" spans="245:248" ht="16.5" thickBot="1" x14ac:dyDescent="0.3">
      <c r="IK247" s="837"/>
      <c r="IL247" s="63" t="s">
        <v>940</v>
      </c>
      <c r="IM247" s="64" t="s">
        <v>941</v>
      </c>
      <c r="IN247" s="64" t="s">
        <v>481</v>
      </c>
    </row>
    <row r="248" spans="245:248" ht="16.5" thickBot="1" x14ac:dyDescent="0.3">
      <c r="IK248" s="837"/>
      <c r="IL248" s="63" t="s">
        <v>388</v>
      </c>
      <c r="IM248" s="64" t="s">
        <v>386</v>
      </c>
      <c r="IN248" s="64" t="s">
        <v>481</v>
      </c>
    </row>
    <row r="249" spans="245:248" ht="16.5" thickBot="1" x14ac:dyDescent="0.3">
      <c r="IK249" s="837"/>
      <c r="IL249" s="63" t="s">
        <v>942</v>
      </c>
      <c r="IM249" s="64" t="s">
        <v>943</v>
      </c>
      <c r="IN249" s="64" t="s">
        <v>481</v>
      </c>
    </row>
    <row r="250" spans="245:248" ht="16.5" thickBot="1" x14ac:dyDescent="0.3">
      <c r="IK250" s="837"/>
      <c r="IL250" s="63" t="s">
        <v>944</v>
      </c>
      <c r="IM250" s="64" t="s">
        <v>945</v>
      </c>
      <c r="IN250" s="64" t="s">
        <v>498</v>
      </c>
    </row>
    <row r="251" spans="245:248" ht="16.5" thickBot="1" x14ac:dyDescent="0.3">
      <c r="IK251" s="837"/>
      <c r="IL251" s="63" t="s">
        <v>946</v>
      </c>
      <c r="IM251" s="64" t="s">
        <v>947</v>
      </c>
      <c r="IN251" s="64" t="s">
        <v>481</v>
      </c>
    </row>
    <row r="252" spans="245:248" ht="16.5" thickBot="1" x14ac:dyDescent="0.3">
      <c r="IK252" s="837"/>
      <c r="IL252" s="63" t="s">
        <v>948</v>
      </c>
      <c r="IM252" s="64" t="s">
        <v>949</v>
      </c>
      <c r="IN252" s="64" t="s">
        <v>481</v>
      </c>
    </row>
    <row r="253" spans="245:248" ht="16.5" thickBot="1" x14ac:dyDescent="0.3">
      <c r="IK253" s="837"/>
      <c r="IL253" s="63" t="s">
        <v>950</v>
      </c>
      <c r="IM253" s="64" t="s">
        <v>951</v>
      </c>
      <c r="IN253" s="64" t="s">
        <v>481</v>
      </c>
    </row>
    <row r="254" spans="245:248" ht="16.5" thickBot="1" x14ac:dyDescent="0.3">
      <c r="IK254" s="837"/>
      <c r="IL254" s="63" t="s">
        <v>952</v>
      </c>
      <c r="IM254" s="64" t="s">
        <v>953</v>
      </c>
      <c r="IN254" s="64" t="s">
        <v>481</v>
      </c>
    </row>
    <row r="255" spans="245:248" ht="16.5" thickBot="1" x14ac:dyDescent="0.3">
      <c r="IK255" s="838"/>
      <c r="IL255" s="63" t="s">
        <v>954</v>
      </c>
      <c r="IM255" s="64" t="s">
        <v>955</v>
      </c>
      <c r="IN255" s="64" t="s">
        <v>498</v>
      </c>
    </row>
    <row r="256" spans="245:248" ht="16.5" thickBot="1" x14ac:dyDescent="0.3">
      <c r="IK256" s="836" t="s">
        <v>20</v>
      </c>
      <c r="IL256" s="63" t="s">
        <v>956</v>
      </c>
      <c r="IM256" s="64" t="s">
        <v>957</v>
      </c>
      <c r="IN256" s="64" t="s">
        <v>476</v>
      </c>
    </row>
    <row r="257" spans="245:248" ht="16.5" thickBot="1" x14ac:dyDescent="0.3">
      <c r="IK257" s="837"/>
      <c r="IL257" s="63" t="s">
        <v>958</v>
      </c>
      <c r="IM257" s="64" t="s">
        <v>959</v>
      </c>
      <c r="IN257" s="64" t="s">
        <v>481</v>
      </c>
    </row>
    <row r="258" spans="245:248" ht="16.5" thickBot="1" x14ac:dyDescent="0.3">
      <c r="IK258" s="837"/>
      <c r="IL258" s="63" t="s">
        <v>960</v>
      </c>
      <c r="IM258" s="64" t="s">
        <v>961</v>
      </c>
      <c r="IN258" s="64" t="s">
        <v>481</v>
      </c>
    </row>
    <row r="259" spans="245:248" ht="16.5" thickBot="1" x14ac:dyDescent="0.3">
      <c r="IK259" s="837"/>
      <c r="IL259" s="63" t="s">
        <v>962</v>
      </c>
      <c r="IM259" s="64" t="s">
        <v>963</v>
      </c>
      <c r="IN259" s="64" t="s">
        <v>481</v>
      </c>
    </row>
    <row r="260" spans="245:248" ht="16.5" thickBot="1" x14ac:dyDescent="0.3">
      <c r="IK260" s="837"/>
      <c r="IL260" s="63" t="s">
        <v>964</v>
      </c>
      <c r="IM260" s="64" t="s">
        <v>965</v>
      </c>
      <c r="IN260" s="64" t="s">
        <v>481</v>
      </c>
    </row>
    <row r="261" spans="245:248" ht="16.5" thickBot="1" x14ac:dyDescent="0.3">
      <c r="IK261" s="837"/>
      <c r="IL261" s="63" t="s">
        <v>966</v>
      </c>
      <c r="IM261" s="64" t="s">
        <v>967</v>
      </c>
      <c r="IN261" s="64" t="s">
        <v>481</v>
      </c>
    </row>
    <row r="262" spans="245:248" ht="16.5" thickBot="1" x14ac:dyDescent="0.3">
      <c r="IK262" s="837"/>
      <c r="IL262" s="63" t="s">
        <v>968</v>
      </c>
      <c r="IM262" s="64" t="s">
        <v>969</v>
      </c>
      <c r="IN262" s="64" t="s">
        <v>498</v>
      </c>
    </row>
    <row r="263" spans="245:248" ht="16.5" thickBot="1" x14ac:dyDescent="0.3">
      <c r="IK263" s="837"/>
      <c r="IL263" s="63" t="s">
        <v>970</v>
      </c>
      <c r="IM263" s="64" t="s">
        <v>971</v>
      </c>
      <c r="IN263" s="64" t="s">
        <v>481</v>
      </c>
    </row>
    <row r="264" spans="245:248" ht="16.5" thickBot="1" x14ac:dyDescent="0.3">
      <c r="IK264" s="837"/>
      <c r="IL264" s="63" t="s">
        <v>972</v>
      </c>
      <c r="IM264" s="64" t="s">
        <v>973</v>
      </c>
      <c r="IN264" s="64" t="s">
        <v>481</v>
      </c>
    </row>
    <row r="265" spans="245:248" ht="16.5" thickBot="1" x14ac:dyDescent="0.3">
      <c r="IK265" s="837"/>
      <c r="IL265" s="63" t="s">
        <v>974</v>
      </c>
      <c r="IM265" s="64" t="s">
        <v>975</v>
      </c>
      <c r="IN265" s="64" t="s">
        <v>481</v>
      </c>
    </row>
    <row r="266" spans="245:248" ht="16.5" thickBot="1" x14ac:dyDescent="0.3">
      <c r="IK266" s="837"/>
      <c r="IL266" s="63" t="s">
        <v>976</v>
      </c>
      <c r="IM266" s="64" t="s">
        <v>977</v>
      </c>
      <c r="IN266" s="64" t="s">
        <v>481</v>
      </c>
    </row>
    <row r="267" spans="245:248" ht="16.5" thickBot="1" x14ac:dyDescent="0.3">
      <c r="IK267" s="837"/>
      <c r="IL267" s="63" t="s">
        <v>978</v>
      </c>
      <c r="IM267" s="64" t="s">
        <v>979</v>
      </c>
      <c r="IN267" s="64" t="s">
        <v>481</v>
      </c>
    </row>
    <row r="268" spans="245:248" ht="16.5" thickBot="1" x14ac:dyDescent="0.3">
      <c r="IK268" s="837"/>
      <c r="IL268" s="63" t="s">
        <v>980</v>
      </c>
      <c r="IM268" s="64" t="s">
        <v>981</v>
      </c>
      <c r="IN268" s="64" t="s">
        <v>498</v>
      </c>
    </row>
    <row r="269" spans="245:248" ht="16.5" thickBot="1" x14ac:dyDescent="0.3">
      <c r="IK269" s="837"/>
      <c r="IL269" s="63" t="s">
        <v>982</v>
      </c>
      <c r="IM269" s="64" t="s">
        <v>983</v>
      </c>
      <c r="IN269" s="64" t="s">
        <v>481</v>
      </c>
    </row>
    <row r="270" spans="245:248" ht="16.5" thickBot="1" x14ac:dyDescent="0.3">
      <c r="IK270" s="837"/>
      <c r="IL270" s="63" t="s">
        <v>984</v>
      </c>
      <c r="IM270" s="64" t="s">
        <v>985</v>
      </c>
      <c r="IN270" s="64" t="s">
        <v>481</v>
      </c>
    </row>
    <row r="271" spans="245:248" ht="16.5" thickBot="1" x14ac:dyDescent="0.3">
      <c r="IK271" s="837"/>
      <c r="IL271" s="63" t="s">
        <v>986</v>
      </c>
      <c r="IM271" s="64" t="s">
        <v>987</v>
      </c>
      <c r="IN271" s="64" t="s">
        <v>481</v>
      </c>
    </row>
    <row r="272" spans="245:248" ht="16.5" thickBot="1" x14ac:dyDescent="0.3">
      <c r="IK272" s="837"/>
      <c r="IL272" s="63" t="s">
        <v>988</v>
      </c>
      <c r="IM272" s="64" t="s">
        <v>989</v>
      </c>
      <c r="IN272" s="64" t="s">
        <v>481</v>
      </c>
    </row>
    <row r="273" spans="245:248" ht="16.5" thickBot="1" x14ac:dyDescent="0.3">
      <c r="IK273" s="837"/>
      <c r="IL273" s="63" t="s">
        <v>990</v>
      </c>
      <c r="IM273" s="64" t="s">
        <v>991</v>
      </c>
      <c r="IN273" s="64" t="s">
        <v>498</v>
      </c>
    </row>
    <row r="274" spans="245:248" ht="16.5" thickBot="1" x14ac:dyDescent="0.3">
      <c r="IK274" s="837"/>
      <c r="IL274" s="63" t="s">
        <v>992</v>
      </c>
      <c r="IM274" s="64" t="s">
        <v>993</v>
      </c>
      <c r="IN274" s="64" t="s">
        <v>481</v>
      </c>
    </row>
    <row r="275" spans="245:248" ht="16.5" thickBot="1" x14ac:dyDescent="0.3">
      <c r="IK275" s="837"/>
      <c r="IL275" s="63" t="s">
        <v>994</v>
      </c>
      <c r="IM275" s="64" t="s">
        <v>995</v>
      </c>
      <c r="IN275" s="64" t="s">
        <v>481</v>
      </c>
    </row>
    <row r="276" spans="245:248" ht="16.5" thickBot="1" x14ac:dyDescent="0.3">
      <c r="IK276" s="837"/>
      <c r="IL276" s="63" t="s">
        <v>996</v>
      </c>
      <c r="IM276" s="64" t="s">
        <v>997</v>
      </c>
      <c r="IN276" s="64" t="s">
        <v>481</v>
      </c>
    </row>
    <row r="277" spans="245:248" ht="16.5" thickBot="1" x14ac:dyDescent="0.3">
      <c r="IK277" s="837"/>
      <c r="IL277" s="63" t="s">
        <v>998</v>
      </c>
      <c r="IM277" s="64" t="s">
        <v>999</v>
      </c>
      <c r="IN277" s="64" t="s">
        <v>481</v>
      </c>
    </row>
    <row r="278" spans="245:248" ht="16.5" thickBot="1" x14ac:dyDescent="0.3">
      <c r="IK278" s="837"/>
      <c r="IL278" s="63" t="s">
        <v>1000</v>
      </c>
      <c r="IM278" s="64" t="s">
        <v>1001</v>
      </c>
      <c r="IN278" s="64" t="s">
        <v>481</v>
      </c>
    </row>
    <row r="279" spans="245:248" ht="16.5" thickBot="1" x14ac:dyDescent="0.3">
      <c r="IK279" s="837"/>
      <c r="IL279" s="63" t="s">
        <v>1002</v>
      </c>
      <c r="IM279" s="64" t="s">
        <v>1003</v>
      </c>
      <c r="IN279" s="64" t="s">
        <v>481</v>
      </c>
    </row>
    <row r="280" spans="245:248" ht="16.5" thickBot="1" x14ac:dyDescent="0.3">
      <c r="IK280" s="837"/>
      <c r="IL280" s="63" t="s">
        <v>1004</v>
      </c>
      <c r="IM280" s="64" t="s">
        <v>1005</v>
      </c>
      <c r="IN280" s="64" t="s">
        <v>481</v>
      </c>
    </row>
    <row r="281" spans="245:248" ht="16.5" thickBot="1" x14ac:dyDescent="0.3">
      <c r="IK281" s="837"/>
      <c r="IL281" s="63" t="s">
        <v>1006</v>
      </c>
      <c r="IM281" s="64" t="s">
        <v>1007</v>
      </c>
      <c r="IN281" s="64" t="s">
        <v>498</v>
      </c>
    </row>
    <row r="282" spans="245:248" ht="16.5" thickBot="1" x14ac:dyDescent="0.3">
      <c r="IK282" s="837"/>
      <c r="IL282" s="63" t="s">
        <v>1008</v>
      </c>
      <c r="IM282" s="64" t="s">
        <v>1009</v>
      </c>
      <c r="IN282" s="64" t="s">
        <v>481</v>
      </c>
    </row>
    <row r="283" spans="245:248" ht="16.5" thickBot="1" x14ac:dyDescent="0.3">
      <c r="IK283" s="837"/>
      <c r="IL283" s="63" t="s">
        <v>1010</v>
      </c>
      <c r="IM283" s="64" t="s">
        <v>1011</v>
      </c>
      <c r="IN283" s="64" t="s">
        <v>481</v>
      </c>
    </row>
    <row r="284" spans="245:248" ht="16.5" thickBot="1" x14ac:dyDescent="0.3">
      <c r="IK284" s="837"/>
      <c r="IL284" s="63" t="s">
        <v>1012</v>
      </c>
      <c r="IM284" s="64" t="s">
        <v>1013</v>
      </c>
      <c r="IN284" s="64" t="s">
        <v>481</v>
      </c>
    </row>
    <row r="285" spans="245:248" ht="16.5" thickBot="1" x14ac:dyDescent="0.3">
      <c r="IK285" s="838"/>
      <c r="IL285" s="63" t="s">
        <v>1014</v>
      </c>
      <c r="IM285" s="64" t="s">
        <v>1015</v>
      </c>
      <c r="IN285" s="64" t="s">
        <v>498</v>
      </c>
    </row>
  </sheetData>
  <sheetProtection selectLockedCells="1"/>
  <sortState ref="IW4:IW27">
    <sortCondition ref="IW4"/>
  </sortState>
  <dataConsolidate/>
  <mergeCells count="26">
    <mergeCell ref="IK180:IK200"/>
    <mergeCell ref="IK201:IK232"/>
    <mergeCell ref="IK233:IK255"/>
    <mergeCell ref="IK256:IK285"/>
    <mergeCell ref="C40:I40"/>
    <mergeCell ref="C41:I41"/>
    <mergeCell ref="IK53:IK76"/>
    <mergeCell ref="IK77:IK88"/>
    <mergeCell ref="IK89:IK149"/>
    <mergeCell ref="IK150:IK179"/>
    <mergeCell ref="C39:I39"/>
    <mergeCell ref="IK2:IN2"/>
    <mergeCell ref="C4:J11"/>
    <mergeCell ref="IK4:IK52"/>
    <mergeCell ref="C17:I17"/>
    <mergeCell ref="C19:I19"/>
    <mergeCell ref="C21:I21"/>
    <mergeCell ref="C22:I22"/>
    <mergeCell ref="C23:I23"/>
    <mergeCell ref="C25:I25"/>
    <mergeCell ref="C30:I30"/>
    <mergeCell ref="C31:I31"/>
    <mergeCell ref="C32:I32"/>
    <mergeCell ref="C34:I34"/>
    <mergeCell ref="C35:I35"/>
    <mergeCell ref="C36:I36"/>
  </mergeCells>
  <dataValidations count="2">
    <dataValidation type="list" allowBlank="1" showInputMessage="1" showErrorMessage="1" prompt="Please select a province from the drop down list" sqref="C17:I17">
      <formula1>Province</formula1>
    </dataValidation>
    <dataValidation type="list" allowBlank="1" showInputMessage="1" showErrorMessage="1" prompt="Please select a municipality from the drop down list" sqref="C19:I19">
      <formula1>INDIRECT(SUBSTITUTE(C17," ",""))</formula1>
    </dataValidation>
  </dataValidations>
  <hyperlinks>
    <hyperlink ref="C32" r:id="rId1"/>
    <hyperlink ref="C36" r:id="rId2"/>
  </hyperlinks>
  <pageMargins left="0.7" right="0.7" top="0.75" bottom="0.75" header="0.3" footer="0.3"/>
  <pageSetup paperSize="9" scale="71" orientation="portrait" horizontalDpi="1200" verticalDpi="1200" r:id="rId3"/>
  <drawing r:id="rId4"/>
  <legacyDrawing r:id="rId5"/>
  <oleObjects>
    <mc:AlternateContent xmlns:mc="http://schemas.openxmlformats.org/markup-compatibility/2006">
      <mc:Choice Requires="x14">
        <oleObject progId="Word.Picture.8" shapeId="309249" r:id="rId6">
          <objectPr defaultSize="0" autoPict="0" r:id="rId7">
            <anchor moveWithCells="1" sizeWithCells="1">
              <from>
                <xdr:col>0</xdr:col>
                <xdr:colOff>95250</xdr:colOff>
                <xdr:row>0</xdr:row>
                <xdr:rowOff>104775</xdr:rowOff>
              </from>
              <to>
                <xdr:col>1</xdr:col>
                <xdr:colOff>171450</xdr:colOff>
                <xdr:row>2</xdr:row>
                <xdr:rowOff>19050</xdr:rowOff>
              </to>
            </anchor>
          </objectPr>
        </oleObject>
      </mc:Choice>
      <mc:Fallback>
        <oleObject progId="Word.Picture.8" shapeId="30924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8"/>
  <sheetViews>
    <sheetView topLeftCell="B27" workbookViewId="0">
      <selection activeCell="C37" sqref="C37"/>
    </sheetView>
  </sheetViews>
  <sheetFormatPr defaultRowHeight="15" x14ac:dyDescent="0.25"/>
  <cols>
    <col min="1" max="1" width="3.7109375" style="635" customWidth="1"/>
    <col min="2" max="2" width="4.5703125" style="635" customWidth="1"/>
    <col min="3" max="3" width="36.5703125" style="635" customWidth="1"/>
    <col min="4" max="4" width="11.5703125" style="635" customWidth="1"/>
    <col min="5" max="5" width="12" style="635" bestFit="1" customWidth="1"/>
    <col min="6" max="6" width="11.42578125" style="635" customWidth="1"/>
    <col min="7" max="7" width="12.42578125" style="635" bestFit="1" customWidth="1"/>
    <col min="8" max="8" width="13.28515625" style="635" customWidth="1"/>
    <col min="9" max="9" width="3.7109375" style="635" customWidth="1"/>
    <col min="10" max="16384" width="9.140625" style="635"/>
  </cols>
  <sheetData>
    <row r="1" spans="1:9" x14ac:dyDescent="0.25">
      <c r="A1" s="738"/>
      <c r="B1" s="739"/>
      <c r="C1" s="739"/>
      <c r="D1" s="739"/>
      <c r="E1" s="739"/>
      <c r="F1" s="739"/>
      <c r="G1" s="739"/>
      <c r="H1" s="739"/>
      <c r="I1" s="740"/>
    </row>
    <row r="2" spans="1:9" x14ac:dyDescent="0.25">
      <c r="A2" s="619"/>
      <c r="B2" s="741"/>
      <c r="C2" s="741"/>
      <c r="D2" s="741"/>
      <c r="E2" s="741"/>
      <c r="F2" s="741"/>
      <c r="G2" s="741"/>
      <c r="H2" s="741"/>
      <c r="I2" s="620"/>
    </row>
    <row r="3" spans="1:9" ht="15" customHeight="1" x14ac:dyDescent="0.25">
      <c r="A3" s="619"/>
      <c r="B3" s="741"/>
      <c r="C3" s="741"/>
      <c r="D3" s="867" t="s">
        <v>4880</v>
      </c>
      <c r="E3" s="867"/>
      <c r="F3" s="867"/>
      <c r="G3" s="867"/>
      <c r="H3" s="868"/>
      <c r="I3" s="620"/>
    </row>
    <row r="4" spans="1:9" ht="15" customHeight="1" x14ac:dyDescent="0.25">
      <c r="A4" s="619"/>
      <c r="B4" s="741"/>
      <c r="C4" s="741"/>
      <c r="D4" s="867"/>
      <c r="E4" s="867"/>
      <c r="F4" s="867"/>
      <c r="G4" s="867"/>
      <c r="H4" s="868"/>
      <c r="I4" s="620"/>
    </row>
    <row r="5" spans="1:9" ht="15" customHeight="1" x14ac:dyDescent="0.25">
      <c r="A5" s="619"/>
      <c r="B5" s="741"/>
      <c r="C5" s="741"/>
      <c r="D5" s="867"/>
      <c r="E5" s="867"/>
      <c r="F5" s="867"/>
      <c r="G5" s="867"/>
      <c r="H5" s="868"/>
      <c r="I5" s="620"/>
    </row>
    <row r="6" spans="1:9" ht="15" customHeight="1" x14ac:dyDescent="0.25">
      <c r="A6" s="619"/>
      <c r="B6" s="741"/>
      <c r="C6" s="741"/>
      <c r="D6" s="867"/>
      <c r="E6" s="867"/>
      <c r="F6" s="867"/>
      <c r="G6" s="867"/>
      <c r="H6" s="868"/>
      <c r="I6" s="620"/>
    </row>
    <row r="7" spans="1:9" ht="15" customHeight="1" x14ac:dyDescent="0.25">
      <c r="A7" s="619"/>
      <c r="B7" s="741"/>
      <c r="C7" s="741"/>
      <c r="D7" s="867"/>
      <c r="E7" s="867"/>
      <c r="F7" s="867"/>
      <c r="G7" s="867"/>
      <c r="H7" s="868"/>
      <c r="I7" s="620"/>
    </row>
    <row r="8" spans="1:9" ht="15" customHeight="1" x14ac:dyDescent="0.25">
      <c r="A8" s="619"/>
      <c r="B8" s="741"/>
      <c r="C8" s="741"/>
      <c r="D8" s="867"/>
      <c r="E8" s="867"/>
      <c r="F8" s="867"/>
      <c r="G8" s="867"/>
      <c r="H8" s="868"/>
      <c r="I8" s="620"/>
    </row>
    <row r="9" spans="1:9" ht="36" customHeight="1" x14ac:dyDescent="0.55000000000000004">
      <c r="A9" s="619"/>
      <c r="B9" s="742"/>
      <c r="C9" s="742"/>
      <c r="D9" s="867"/>
      <c r="E9" s="867"/>
      <c r="F9" s="867"/>
      <c r="G9" s="867"/>
      <c r="H9" s="868"/>
      <c r="I9" s="620"/>
    </row>
    <row r="10" spans="1:9" ht="36" customHeight="1" x14ac:dyDescent="0.55000000000000004">
      <c r="A10" s="619"/>
      <c r="B10" s="742"/>
      <c r="C10" s="742"/>
      <c r="D10" s="867"/>
      <c r="E10" s="867"/>
      <c r="F10" s="867"/>
      <c r="G10" s="867"/>
      <c r="H10" s="868"/>
      <c r="I10" s="620"/>
    </row>
    <row r="11" spans="1:9" ht="15" customHeight="1" x14ac:dyDescent="0.25">
      <c r="A11" s="619"/>
      <c r="B11" s="741"/>
      <c r="C11" s="869" t="s">
        <v>4932</v>
      </c>
      <c r="D11" s="741"/>
      <c r="E11" s="741"/>
      <c r="F11" s="741"/>
      <c r="G11" s="741"/>
      <c r="H11" s="741"/>
      <c r="I11" s="620"/>
    </row>
    <row r="12" spans="1:9" ht="15" customHeight="1" x14ac:dyDescent="0.25">
      <c r="A12" s="619"/>
      <c r="B12" s="741"/>
      <c r="C12" s="869"/>
      <c r="D12" s="741"/>
      <c r="E12" s="741"/>
      <c r="F12" s="741"/>
      <c r="G12" s="741"/>
      <c r="H12" s="741"/>
      <c r="I12" s="620"/>
    </row>
    <row r="13" spans="1:9" x14ac:dyDescent="0.25">
      <c r="A13" s="619"/>
      <c r="B13" s="741"/>
      <c r="C13" s="751"/>
      <c r="D13" s="741"/>
      <c r="E13" s="741"/>
      <c r="F13" s="741"/>
      <c r="G13" s="741"/>
      <c r="H13" s="741"/>
      <c r="I13" s="620"/>
    </row>
    <row r="14" spans="1:9" x14ac:dyDescent="0.25">
      <c r="A14" s="619"/>
      <c r="B14" s="741"/>
      <c r="C14" s="741"/>
      <c r="D14" s="741"/>
      <c r="E14" s="741"/>
      <c r="F14" s="741"/>
      <c r="G14" s="741"/>
      <c r="H14" s="741"/>
      <c r="I14" s="620"/>
    </row>
    <row r="15" spans="1:9" x14ac:dyDescent="0.25">
      <c r="A15" s="619"/>
      <c r="B15" s="741"/>
      <c r="C15" s="741"/>
      <c r="D15" s="741"/>
      <c r="E15" s="741"/>
      <c r="F15" s="741"/>
      <c r="G15" s="741"/>
      <c r="H15" s="741"/>
      <c r="I15" s="620"/>
    </row>
    <row r="16" spans="1:9" ht="31.5" x14ac:dyDescent="0.5">
      <c r="A16" s="619"/>
      <c r="B16" s="860" t="s">
        <v>4935</v>
      </c>
      <c r="C16" s="860"/>
      <c r="D16" s="860"/>
      <c r="E16" s="860"/>
      <c r="F16" s="860"/>
      <c r="G16" s="860"/>
      <c r="H16" s="860"/>
      <c r="I16" s="620"/>
    </row>
    <row r="17" spans="1:9" ht="16.5" thickBot="1" x14ac:dyDescent="0.3">
      <c r="A17" s="743"/>
      <c r="B17" s="744"/>
      <c r="C17" s="744"/>
      <c r="D17" s="744"/>
      <c r="E17" s="744"/>
      <c r="F17" s="744"/>
      <c r="G17" s="744"/>
      <c r="H17" s="744"/>
      <c r="I17" s="620"/>
    </row>
    <row r="18" spans="1:9" ht="18.75" x14ac:dyDescent="0.25">
      <c r="A18" s="743"/>
      <c r="B18" s="861" t="s">
        <v>1972</v>
      </c>
      <c r="C18" s="862"/>
      <c r="D18" s="774"/>
      <c r="E18" s="870" t="s">
        <v>4853</v>
      </c>
      <c r="F18" s="871"/>
      <c r="G18" s="871"/>
      <c r="H18" s="872"/>
      <c r="I18" s="620"/>
    </row>
    <row r="19" spans="1:9" ht="111.75" customHeight="1" thickBot="1" x14ac:dyDescent="0.3">
      <c r="A19" s="743"/>
      <c r="B19" s="863"/>
      <c r="C19" s="864"/>
      <c r="D19" s="784" t="s">
        <v>4677</v>
      </c>
      <c r="E19" s="785" t="s">
        <v>4675</v>
      </c>
      <c r="F19" s="786" t="s">
        <v>4676</v>
      </c>
      <c r="G19" s="786" t="s">
        <v>1957</v>
      </c>
      <c r="H19" s="787" t="s">
        <v>1958</v>
      </c>
      <c r="I19" s="620"/>
    </row>
    <row r="20" spans="1:9" ht="18.75" x14ac:dyDescent="0.25">
      <c r="A20" s="743"/>
      <c r="B20" s="775" t="s">
        <v>4895</v>
      </c>
      <c r="C20" s="776"/>
      <c r="D20" s="798"/>
      <c r="E20" s="770"/>
      <c r="F20" s="769"/>
      <c r="G20" s="769"/>
      <c r="H20" s="783"/>
      <c r="I20" s="620"/>
    </row>
    <row r="21" spans="1:9" ht="18.75" x14ac:dyDescent="0.25">
      <c r="A21" s="743"/>
      <c r="B21" s="777">
        <v>1</v>
      </c>
      <c r="C21" s="778" t="s">
        <v>1973</v>
      </c>
      <c r="D21" s="799">
        <f>'1. BTO'!D8</f>
        <v>2.7250000000000001</v>
      </c>
      <c r="E21" s="771">
        <f>'1. BTO'!B47</f>
        <v>32</v>
      </c>
      <c r="F21" s="745" t="str">
        <f>IF('1. BTO'!H8&gt;0,"No","Yes")</f>
        <v>Yes</v>
      </c>
      <c r="G21" s="745">
        <f>'1. BTO'!H8</f>
        <v>0</v>
      </c>
      <c r="H21" s="772">
        <f>'1. BTO'!D151</f>
        <v>0</v>
      </c>
      <c r="I21" s="620"/>
    </row>
    <row r="22" spans="1:9" ht="18.75" x14ac:dyDescent="0.25">
      <c r="A22" s="743"/>
      <c r="B22" s="777">
        <v>2</v>
      </c>
      <c r="C22" s="778" t="s">
        <v>1970</v>
      </c>
      <c r="D22" s="799">
        <f>'2. Capacity Building'!D8</f>
        <v>2.3333333333333335</v>
      </c>
      <c r="E22" s="771">
        <f>'2. Capacity Building'!B47</f>
        <v>33</v>
      </c>
      <c r="F22" s="745" t="str">
        <f>IF('2. Capacity Building'!H8&gt;0,"No","Yes")</f>
        <v>Yes</v>
      </c>
      <c r="G22" s="745">
        <f>'2. Capacity Building'!H8</f>
        <v>0</v>
      </c>
      <c r="H22" s="772">
        <f>'2. Capacity Building'!D157</f>
        <v>1</v>
      </c>
      <c r="I22" s="620"/>
    </row>
    <row r="23" spans="1:9" ht="18.75" x14ac:dyDescent="0.25">
      <c r="A23" s="743"/>
      <c r="B23" s="777">
        <v>3</v>
      </c>
      <c r="C23" s="778" t="s">
        <v>1969</v>
      </c>
      <c r="D23" s="799">
        <f>'3. Human Resources'!D8</f>
        <v>2.8767123287671232</v>
      </c>
      <c r="E23" s="771">
        <f>'3. Human Resources'!B113</f>
        <v>96</v>
      </c>
      <c r="F23" s="745" t="str">
        <f>IF('3. Human Resources'!H8&gt;0,"No","Yes")</f>
        <v>No</v>
      </c>
      <c r="G23" s="745">
        <f>'3. Human Resources'!H8</f>
        <v>23</v>
      </c>
      <c r="H23" s="772">
        <f>'3. Human Resources'!D199</f>
        <v>0</v>
      </c>
      <c r="I23" s="620"/>
    </row>
    <row r="24" spans="1:9" ht="18.75" x14ac:dyDescent="0.25">
      <c r="A24" s="743"/>
      <c r="B24" s="779" t="s">
        <v>4924</v>
      </c>
      <c r="C24" s="780"/>
      <c r="D24" s="799"/>
      <c r="E24" s="771"/>
      <c r="F24" s="745"/>
      <c r="G24" s="745"/>
      <c r="H24" s="772"/>
      <c r="I24" s="620"/>
    </row>
    <row r="25" spans="1:9" ht="18.75" x14ac:dyDescent="0.25">
      <c r="A25" s="743"/>
      <c r="B25" s="777">
        <v>4</v>
      </c>
      <c r="C25" s="778" t="s">
        <v>1959</v>
      </c>
      <c r="D25" s="799">
        <f>'4.    AFS'!D8</f>
        <v>2.8225806451612905</v>
      </c>
      <c r="E25" s="771">
        <f>'4.    AFS'!B84</f>
        <v>68</v>
      </c>
      <c r="F25" s="745" t="str">
        <f>IF('4.    AFS'!H8&gt;0,"No","Yes")</f>
        <v>Yes</v>
      </c>
      <c r="G25" s="745">
        <f>'4.    AFS'!H8</f>
        <v>0</v>
      </c>
      <c r="H25" s="772">
        <f>'4.    AFS'!D193</f>
        <v>2</v>
      </c>
      <c r="I25" s="620"/>
    </row>
    <row r="26" spans="1:9" ht="18.75" x14ac:dyDescent="0.25">
      <c r="A26" s="743"/>
      <c r="B26" s="777">
        <v>5</v>
      </c>
      <c r="C26" s="778" t="s">
        <v>1960</v>
      </c>
      <c r="D26" s="799">
        <f>'5. Annual Reports'!D8</f>
        <v>3</v>
      </c>
      <c r="E26" s="771">
        <f>'5. Annual Reports'!B72</f>
        <v>57</v>
      </c>
      <c r="F26" s="745" t="str">
        <f>IF('5. Annual Reports'!H8&gt;0,"No","Yes")</f>
        <v>No</v>
      </c>
      <c r="G26" s="745">
        <f>'5. Annual Reports'!H8</f>
        <v>38</v>
      </c>
      <c r="H26" s="772">
        <f>'5. Annual Reports'!D168</f>
        <v>0</v>
      </c>
      <c r="I26" s="620"/>
    </row>
    <row r="27" spans="1:9" ht="18.75" x14ac:dyDescent="0.25">
      <c r="A27" s="743"/>
      <c r="B27" s="777">
        <v>6</v>
      </c>
      <c r="C27" s="778" t="s">
        <v>1962</v>
      </c>
      <c r="D27" s="799">
        <f>'6. Asset Management'!D8</f>
        <v>2.547945205479452</v>
      </c>
      <c r="E27" s="771">
        <f>'6. Asset Management'!B111</f>
        <v>95</v>
      </c>
      <c r="F27" s="745" t="str">
        <f>IF('6. Asset Management'!H8&gt;0,"No","Yes")</f>
        <v>Yes</v>
      </c>
      <c r="G27" s="745">
        <f>'6. Asset Management'!H8</f>
        <v>0</v>
      </c>
      <c r="H27" s="772">
        <f>'6. Asset Management'!D178</f>
        <v>2</v>
      </c>
      <c r="I27" s="620"/>
    </row>
    <row r="28" spans="1:9" ht="18.75" x14ac:dyDescent="0.25">
      <c r="A28" s="743"/>
      <c r="B28" s="777">
        <v>7</v>
      </c>
      <c r="C28" s="778" t="s">
        <v>1974</v>
      </c>
      <c r="D28" s="799">
        <f>'7. Bank, Cash &amp; Investments'!D8</f>
        <v>2.8653846153846154</v>
      </c>
      <c r="E28" s="771">
        <f>'7. Bank, Cash &amp; Investments'!B70</f>
        <v>54</v>
      </c>
      <c r="F28" s="745" t="str">
        <f>IF('7. Bank, Cash &amp; Investments'!H8&gt;0,"No","Yes")</f>
        <v>Yes</v>
      </c>
      <c r="G28" s="745">
        <f>'7. Bank, Cash &amp; Investments'!H8</f>
        <v>0</v>
      </c>
      <c r="H28" s="772">
        <f>'7. Bank, Cash &amp; Investments'!D179</f>
        <v>0</v>
      </c>
      <c r="I28" s="620"/>
    </row>
    <row r="29" spans="1:9" ht="18.75" x14ac:dyDescent="0.25">
      <c r="A29" s="743"/>
      <c r="B29" s="777">
        <v>8</v>
      </c>
      <c r="C29" s="778" t="s">
        <v>1967</v>
      </c>
      <c r="D29" s="799">
        <f>'8. Borrowings'!D8</f>
        <v>3</v>
      </c>
      <c r="E29" s="771">
        <f>'8. Borrowings'!B63</f>
        <v>49</v>
      </c>
      <c r="F29" s="745" t="str">
        <f>IF('8. Borrowings'!H8&gt;0,"No","Yes")</f>
        <v>Yes</v>
      </c>
      <c r="G29" s="745">
        <f>'8. Borrowings'!H8</f>
        <v>0</v>
      </c>
      <c r="H29" s="772">
        <f>'8. Borrowings'!D182</f>
        <v>0</v>
      </c>
      <c r="I29" s="620"/>
    </row>
    <row r="30" spans="1:9" ht="18.75" x14ac:dyDescent="0.25">
      <c r="A30" s="743"/>
      <c r="B30" s="777">
        <v>9</v>
      </c>
      <c r="C30" s="778" t="s">
        <v>1961</v>
      </c>
      <c r="D30" s="799">
        <f>'9. Budget'!D8</f>
        <v>2.8382352941176472</v>
      </c>
      <c r="E30" s="771">
        <f>'9. Budget'!B91</f>
        <v>72</v>
      </c>
      <c r="F30" s="745" t="str">
        <f>IF('9. Budget'!H8&gt;0,"No","Yes")</f>
        <v>Yes</v>
      </c>
      <c r="G30" s="745">
        <f>'9. Budget'!H8</f>
        <v>0</v>
      </c>
      <c r="H30" s="772">
        <f>'9. Budget'!D151</f>
        <v>1</v>
      </c>
      <c r="I30" s="620"/>
    </row>
    <row r="31" spans="1:9" ht="18.75" x14ac:dyDescent="0.25">
      <c r="A31" s="743"/>
      <c r="B31" s="777">
        <v>10</v>
      </c>
      <c r="C31" s="778" t="s">
        <v>1976</v>
      </c>
      <c r="D31" s="799">
        <f>'10. Compensation of Employees'!D8</f>
        <v>2.7777777777777777</v>
      </c>
      <c r="E31" s="771">
        <f>'10. Compensation of Employees'!B59</f>
        <v>45</v>
      </c>
      <c r="F31" s="745" t="str">
        <f>IF('10. Compensation of Employees'!H8&gt;0,"No","Yes")</f>
        <v>Yes</v>
      </c>
      <c r="G31" s="745">
        <f>'10. Compensation of Employees'!H8</f>
        <v>0</v>
      </c>
      <c r="H31" s="772">
        <f>'10. Compensation of Employees'!D173</f>
        <v>0</v>
      </c>
      <c r="I31" s="620"/>
    </row>
    <row r="32" spans="1:9" ht="18.75" x14ac:dyDescent="0.25">
      <c r="A32" s="743"/>
      <c r="B32" s="777">
        <v>11</v>
      </c>
      <c r="C32" s="778" t="s">
        <v>412</v>
      </c>
      <c r="D32" s="799" t="str">
        <f>'11. Entities '!D8</f>
        <v/>
      </c>
      <c r="E32" s="771">
        <f>'11. Entities '!B65</f>
        <v>43</v>
      </c>
      <c r="F32" s="745" t="str">
        <f>IF('11. Entities '!H8&gt;0,"No","Yes")</f>
        <v>Yes</v>
      </c>
      <c r="G32" s="745">
        <f>'11. Entities '!H8</f>
        <v>0</v>
      </c>
      <c r="H32" s="772">
        <f>'11. Entities '!D159</f>
        <v>0</v>
      </c>
      <c r="I32" s="620"/>
    </row>
    <row r="33" spans="1:50" ht="18.75" x14ac:dyDescent="0.3">
      <c r="A33" s="743"/>
      <c r="B33" s="777">
        <v>12</v>
      </c>
      <c r="C33" s="781" t="s">
        <v>1965</v>
      </c>
      <c r="D33" s="799">
        <f>'12. Expenditure Management'!D8</f>
        <v>2.8333333333333335</v>
      </c>
      <c r="E33" s="771">
        <f>'12. Expenditure Management'!B77</f>
        <v>64</v>
      </c>
      <c r="F33" s="745" t="str">
        <f>IF('12. Expenditure Management'!H8&gt;0,"No","Yes")</f>
        <v>No</v>
      </c>
      <c r="G33" s="745">
        <f>'12. Expenditure Management'!H8</f>
        <v>46</v>
      </c>
      <c r="H33" s="772">
        <f>'12. Expenditure Management'!D180</f>
        <v>0</v>
      </c>
      <c r="I33" s="620"/>
    </row>
    <row r="34" spans="1:50" ht="18.75" x14ac:dyDescent="0.3">
      <c r="A34" s="743"/>
      <c r="B34" s="777">
        <v>13</v>
      </c>
      <c r="C34" s="781" t="s">
        <v>1975</v>
      </c>
      <c r="D34" s="799">
        <f>'13. Grants &amp; Trf'!D8</f>
        <v>2.8297872340425534</v>
      </c>
      <c r="E34" s="771">
        <f>'13. Grants &amp; Trf'!B71</f>
        <v>56</v>
      </c>
      <c r="F34" s="745" t="str">
        <f>IF('13. Grants &amp; Trf'!H8&gt;0,"No","Yes")</f>
        <v>Yes</v>
      </c>
      <c r="G34" s="745">
        <f>'13. Grants &amp; Trf'!H8</f>
        <v>0</v>
      </c>
      <c r="H34" s="772">
        <f>'13. Grants &amp; Trf'!D152</f>
        <v>0</v>
      </c>
      <c r="I34" s="620"/>
    </row>
    <row r="35" spans="1:50" ht="18.75" x14ac:dyDescent="0.25">
      <c r="A35" s="743"/>
      <c r="B35" s="777">
        <v>14</v>
      </c>
      <c r="C35" s="778" t="s">
        <v>1968</v>
      </c>
      <c r="D35" s="799">
        <f>'14. Information Technology'!D8</f>
        <v>2.4954954954954953</v>
      </c>
      <c r="E35" s="771">
        <f>'14. Information Technology'!B127</f>
        <v>111</v>
      </c>
      <c r="F35" s="745" t="str">
        <f>IF('14. Information Technology'!H8&gt;0,"No","Yes")</f>
        <v>Yes</v>
      </c>
      <c r="G35" s="745">
        <f>'14. Information Technology'!H8</f>
        <v>0</v>
      </c>
      <c r="H35" s="772">
        <f>'14. Information Technology'!D179</f>
        <v>0</v>
      </c>
      <c r="I35" s="620"/>
    </row>
    <row r="36" spans="1:50" ht="18.75" x14ac:dyDescent="0.3">
      <c r="A36" s="743"/>
      <c r="B36" s="777">
        <v>15</v>
      </c>
      <c r="C36" s="782" t="s">
        <v>1963</v>
      </c>
      <c r="D36" s="799">
        <f>'15. Internal Audit'!D8</f>
        <v>2.8875000000000002</v>
      </c>
      <c r="E36" s="771">
        <f>'15. Internal Audit'!B98</f>
        <v>81</v>
      </c>
      <c r="F36" s="745" t="str">
        <f>IF('15. Internal Audit'!H8&gt;0,"No","Yes")</f>
        <v>Yes</v>
      </c>
      <c r="G36" s="745">
        <f>'15. Internal Audit'!H8</f>
        <v>0</v>
      </c>
      <c r="H36" s="772">
        <f>'15. Internal Audit'!D159</f>
        <v>0</v>
      </c>
      <c r="I36" s="620"/>
    </row>
    <row r="37" spans="1:50" ht="18.75" x14ac:dyDescent="0.25">
      <c r="A37" s="743"/>
      <c r="B37" s="777">
        <v>16</v>
      </c>
      <c r="C37" s="778" t="s">
        <v>1966</v>
      </c>
      <c r="D37" s="799">
        <f>'16. Liability Management'!D8</f>
        <v>2.875</v>
      </c>
      <c r="E37" s="773">
        <f>'16. Liability Management'!B47</f>
        <v>32</v>
      </c>
      <c r="F37" s="745" t="str">
        <f>IF('16. Liability Management'!H8&gt;0,"No","Yes")</f>
        <v>Yes</v>
      </c>
      <c r="G37" s="745">
        <f>'16. Liability Management'!H8</f>
        <v>0</v>
      </c>
      <c r="H37" s="772">
        <f>'16. Liability Management'!D155</f>
        <v>0</v>
      </c>
      <c r="I37" s="620"/>
    </row>
    <row r="38" spans="1:50" ht="18.75" x14ac:dyDescent="0.25">
      <c r="A38" s="743"/>
      <c r="B38" s="777">
        <v>17</v>
      </c>
      <c r="C38" s="778" t="s">
        <v>1971</v>
      </c>
      <c r="D38" s="799" t="str">
        <f>'17. Public Private Partnerships'!D8</f>
        <v/>
      </c>
      <c r="E38" s="771">
        <f>'17. Public Private Partnerships'!B42</f>
        <v>27</v>
      </c>
      <c r="F38" s="745" t="str">
        <f>IF('17. Public Private Partnerships'!H8&gt;0,"No","Yes")</f>
        <v>Yes</v>
      </c>
      <c r="G38" s="745">
        <f>'17. Public Private Partnerships'!H8</f>
        <v>0</v>
      </c>
      <c r="H38" s="772">
        <f>'17. Public Private Partnerships'!D167</f>
        <v>0</v>
      </c>
      <c r="I38" s="620"/>
    </row>
    <row r="39" spans="1:50" ht="18.75" x14ac:dyDescent="0.25">
      <c r="A39" s="743"/>
      <c r="B39" s="777">
        <v>18</v>
      </c>
      <c r="C39" s="778" t="s">
        <v>258</v>
      </c>
      <c r="D39" s="799">
        <f>'18. Reporting'!D8</f>
        <v>3</v>
      </c>
      <c r="E39" s="771">
        <f>'18. Reporting'!B81</f>
        <v>65</v>
      </c>
      <c r="F39" s="745" t="str">
        <f>IF('18. Reporting'!H8&gt;0,"No","Yes")</f>
        <v>No</v>
      </c>
      <c r="G39" s="745">
        <f>'18. Reporting'!H8</f>
        <v>59</v>
      </c>
      <c r="H39" s="772">
        <f>'18. Reporting'!D190</f>
        <v>0</v>
      </c>
      <c r="I39" s="620"/>
    </row>
    <row r="40" spans="1:50" ht="18.75" x14ac:dyDescent="0.25">
      <c r="A40" s="743"/>
      <c r="B40" s="777">
        <v>19</v>
      </c>
      <c r="C40" s="778" t="s">
        <v>1964</v>
      </c>
      <c r="D40" s="799">
        <f>'19. Revenue Management'!D8</f>
        <v>3</v>
      </c>
      <c r="E40" s="771">
        <f>'19. Revenue Management'!B157</f>
        <v>141</v>
      </c>
      <c r="F40" s="745" t="str">
        <f>IF('19. Revenue Management'!H8&gt;0,"No","Yes")</f>
        <v>No</v>
      </c>
      <c r="G40" s="745">
        <f>'19. Revenue Management'!H8</f>
        <v>137</v>
      </c>
      <c r="H40" s="772">
        <f>'19. Revenue Management'!D182</f>
        <v>0</v>
      </c>
      <c r="I40" s="620"/>
    </row>
    <row r="41" spans="1:50" ht="18.75" x14ac:dyDescent="0.25">
      <c r="A41" s="743"/>
      <c r="B41" s="777">
        <v>20</v>
      </c>
      <c r="C41" s="778" t="s">
        <v>19</v>
      </c>
      <c r="D41" s="799">
        <f>'20. Risk Management'!D8</f>
        <v>2.859154929577465</v>
      </c>
      <c r="E41" s="771">
        <f>'20. Risk Management'!B83</f>
        <v>71</v>
      </c>
      <c r="F41" s="745" t="str">
        <f>IF('20. Risk Management'!H8&gt;0,"No","Yes")</f>
        <v>Yes</v>
      </c>
      <c r="G41" s="745">
        <f>'20. Risk Management'!H8</f>
        <v>0</v>
      </c>
      <c r="H41" s="772">
        <f>'20. Risk Management'!D163</f>
        <v>0</v>
      </c>
      <c r="I41" s="620"/>
    </row>
    <row r="42" spans="1:50" ht="19.5" thickBot="1" x14ac:dyDescent="0.3">
      <c r="A42" s="743"/>
      <c r="B42" s="788">
        <v>21</v>
      </c>
      <c r="C42" s="789" t="s">
        <v>1912</v>
      </c>
      <c r="D42" s="800">
        <f>'21. Supply Chain Management'!D8</f>
        <v>2.8461538461538463</v>
      </c>
      <c r="E42" s="790">
        <f>'21. Supply Chain Management'!B146</f>
        <v>130</v>
      </c>
      <c r="F42" s="791" t="str">
        <f>IF('21. Supply Chain Management'!H8&gt;0,"No","Yes")</f>
        <v>Yes</v>
      </c>
      <c r="G42" s="791">
        <f>'21. Supply Chain Management'!H8</f>
        <v>0</v>
      </c>
      <c r="H42" s="792">
        <f>'21. Supply Chain Management'!D214</f>
        <v>1</v>
      </c>
      <c r="I42" s="620"/>
    </row>
    <row r="43" spans="1:50" ht="41.25" customHeight="1" thickBot="1" x14ac:dyDescent="0.3">
      <c r="A43" s="743"/>
      <c r="B43" s="865" t="s">
        <v>4678</v>
      </c>
      <c r="C43" s="866"/>
      <c r="D43" s="793">
        <f>IF(ISERROR(AVERAGE(D21:D42)),"",AVERAGE(D21:D42))</f>
        <v>2.8112312651907336</v>
      </c>
      <c r="E43" s="796">
        <f>SUM(E21:E42)</f>
        <v>1422</v>
      </c>
      <c r="F43" s="794">
        <f>COUNTIF(F21:F42,"no")</f>
        <v>5</v>
      </c>
      <c r="G43" s="797">
        <f>SUM(G21:G42)</f>
        <v>303</v>
      </c>
      <c r="H43" s="795">
        <f>SUMIF(H21:H42,"&gt;0",H21:H42)</f>
        <v>7</v>
      </c>
      <c r="I43" s="620"/>
    </row>
    <row r="44" spans="1:50" s="755" customFormat="1" ht="15" customHeight="1" thickBot="1" x14ac:dyDescent="0.3">
      <c r="A44" s="746"/>
      <c r="B44" s="747"/>
      <c r="C44" s="748"/>
      <c r="D44" s="748"/>
      <c r="E44" s="748"/>
      <c r="F44" s="748"/>
      <c r="G44" s="748"/>
      <c r="H44" s="748"/>
      <c r="I44" s="749"/>
      <c r="J44" s="752"/>
      <c r="K44" s="752"/>
      <c r="L44" s="752"/>
      <c r="M44" s="753"/>
      <c r="N44" s="753"/>
      <c r="O44" s="754"/>
      <c r="P44" s="754"/>
      <c r="Q44" s="754"/>
      <c r="R44" s="754"/>
      <c r="S44" s="754"/>
      <c r="T44" s="754"/>
      <c r="U44" s="754"/>
      <c r="V44" s="754"/>
      <c r="W44" s="754"/>
      <c r="X44" s="754"/>
      <c r="Y44" s="754"/>
      <c r="Z44" s="754"/>
      <c r="AX44" s="756"/>
    </row>
    <row r="45" spans="1:50" ht="15.75" x14ac:dyDescent="0.25">
      <c r="A45" s="757"/>
      <c r="B45" s="757"/>
      <c r="C45" s="758"/>
      <c r="D45" s="758"/>
      <c r="E45" s="758"/>
      <c r="F45" s="758"/>
      <c r="G45" s="758"/>
      <c r="H45" s="758"/>
      <c r="I45" s="758"/>
      <c r="J45" s="758"/>
      <c r="K45" s="758"/>
      <c r="L45" s="758"/>
      <c r="M45" s="759"/>
      <c r="N45" s="759"/>
      <c r="O45" s="758"/>
      <c r="P45" s="758"/>
      <c r="Q45" s="758"/>
      <c r="R45" s="758"/>
      <c r="S45" s="758"/>
      <c r="T45" s="758"/>
      <c r="U45" s="758"/>
      <c r="V45" s="758"/>
      <c r="W45" s="758"/>
      <c r="X45" s="758"/>
      <c r="Y45" s="758"/>
      <c r="Z45" s="758"/>
    </row>
    <row r="46" spans="1:50" ht="15.75" x14ac:dyDescent="0.25">
      <c r="A46" s="760"/>
      <c r="B46" s="760"/>
      <c r="M46" s="761"/>
      <c r="N46" s="761"/>
    </row>
    <row r="47" spans="1:50" x14ac:dyDescent="0.25">
      <c r="M47" s="761"/>
      <c r="N47" s="761"/>
    </row>
    <row r="48" spans="1:50" x14ac:dyDescent="0.25">
      <c r="M48" s="761"/>
      <c r="N48" s="761"/>
    </row>
  </sheetData>
  <sheetProtection password="CCDD" sheet="1" objects="1" scenarios="1" selectLockedCells="1"/>
  <mergeCells count="6">
    <mergeCell ref="B16:H16"/>
    <mergeCell ref="B18:C19"/>
    <mergeCell ref="B43:C43"/>
    <mergeCell ref="D3:H10"/>
    <mergeCell ref="C11:C12"/>
    <mergeCell ref="E18:H18"/>
  </mergeCells>
  <hyperlinks>
    <hyperlink ref="C39" location="'18. Reporting'!A1" display="Reporting"/>
    <hyperlink ref="C25" location="'4.    AFS'!A1" display="Annual Financial Statements"/>
    <hyperlink ref="C26" location="'5. Annual Reports'!A1" display="Annual Reports"/>
    <hyperlink ref="C30" location="'9. Budget'!A1" display="Budget Management"/>
    <hyperlink ref="C21" location="'1. BTO'!A1" display="Budget and Treasury Office"/>
    <hyperlink ref="C28" location="'7. Bank, Cash &amp; Investments'!A1" display="Bank, Cash and Investments"/>
    <hyperlink ref="C27" location="'6. Asset Management'!A1" display="Asset Management"/>
    <hyperlink ref="C41" location="'20. Risk Management'!A1" display="Risk Management"/>
    <hyperlink ref="C40" location="'19. Revenue Management'!A1" display="Revenue Management"/>
    <hyperlink ref="C34" location="'13. Grants &amp; Trf'!A1" display="Grants and Transfers"/>
    <hyperlink ref="C37" location="'16. Liability Management'!A1" display="Liability Management"/>
    <hyperlink ref="C29" location="'8. Borrowings'!A1" display="Borrowing"/>
    <hyperlink ref="C42" location="'21. Supply Chain Management'!A1" display="Supply Chain Management"/>
    <hyperlink ref="C35" location="'14. Information Technology'!A1" display="Information Technology"/>
    <hyperlink ref="C23" location="'3. Human Resources'!A1" display="Human Resources"/>
    <hyperlink ref="C22" location="'2. Capacity Building'!A1" display="Capacity Building"/>
    <hyperlink ref="C31" location="'10. Compensation of Employees'!A1" display="Compensation of Employees"/>
    <hyperlink ref="C32" location="'11. Entities '!A1" display="Entities"/>
    <hyperlink ref="C38" location="'17. Public Private Partnerships'!A1" display="Public Private Partnerships"/>
    <hyperlink ref="C33" location="'12. Expenditure Management'!A1" display="Expenditure Management"/>
    <hyperlink ref="C36" location="'15. Internal Audit'!A1" display="Internal Audit"/>
  </hyperlinks>
  <pageMargins left="0.7" right="0.7" top="0.75" bottom="0.75" header="0.3" footer="0.3"/>
  <pageSetup paperSize="9" scale="80" orientation="portrait" r:id="rId1"/>
  <drawing r:id="rId2"/>
  <legacyDrawing r:id="rId3"/>
  <oleObjects>
    <mc:AlternateContent xmlns:mc="http://schemas.openxmlformats.org/markup-compatibility/2006">
      <mc:Choice Requires="x14">
        <oleObject progId="Word.Picture.8" shapeId="347137" r:id="rId4">
          <objectPr defaultSize="0" autoPict="0" r:id="rId5">
            <anchor moveWithCells="1" sizeWithCells="1">
              <from>
                <xdr:col>2</xdr:col>
                <xdr:colOff>476250</xdr:colOff>
                <xdr:row>2</xdr:row>
                <xdr:rowOff>19050</xdr:rowOff>
              </from>
              <to>
                <xdr:col>2</xdr:col>
                <xdr:colOff>1981200</xdr:colOff>
                <xdr:row>9</xdr:row>
                <xdr:rowOff>409575</xdr:rowOff>
              </to>
            </anchor>
          </objectPr>
        </oleObject>
      </mc:Choice>
      <mc:Fallback>
        <oleObject progId="Word.Picture.8" shapeId="34713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FF00"/>
    <pageSetUpPr fitToPage="1"/>
  </sheetPr>
  <dimension ref="A1:O238"/>
  <sheetViews>
    <sheetView view="pageBreakPreview" topLeftCell="A3" zoomScale="80" zoomScaleSheetLayoutView="80" workbookViewId="0">
      <pane xSplit="4" ySplit="9" topLeftCell="E12" activePane="bottomRight" state="frozen"/>
      <selection activeCell="A3" sqref="A3"/>
      <selection pane="topRight" activeCell="E3" sqref="E3"/>
      <selection pane="bottomLeft" activeCell="A12" sqref="A12"/>
      <selection pane="bottomRight" activeCell="E47" sqref="E47"/>
    </sheetView>
  </sheetViews>
  <sheetFormatPr defaultRowHeight="15" x14ac:dyDescent="0.25"/>
  <cols>
    <col min="1" max="1" width="3.7109375" style="17" customWidth="1"/>
    <col min="2" max="2" width="5.28515625" style="14" customWidth="1"/>
    <col min="3" max="3" width="15.28515625" style="17" customWidth="1"/>
    <col min="4" max="4" width="35.7109375" style="17" customWidth="1"/>
    <col min="5" max="5" width="11.85546875" style="17" customWidth="1"/>
    <col min="6" max="6" width="10.7109375" style="17" customWidth="1"/>
    <col min="7" max="7" width="25.140625" style="17" customWidth="1"/>
    <col min="8" max="8" width="23.42578125" style="17" customWidth="1"/>
    <col min="9" max="9" width="34.5703125" style="17" customWidth="1"/>
    <col min="10" max="10" width="3.7109375" style="17" customWidth="1"/>
    <col min="11" max="11" width="9.140625" style="119" hidden="1" customWidth="1"/>
    <col min="12" max="12" width="4.85546875" style="17" customWidth="1"/>
    <col min="13" max="13" width="16.7109375" style="17" customWidth="1"/>
    <col min="14" max="14" width="14" style="17" customWidth="1"/>
    <col min="15" max="15" width="29" style="17" customWidth="1"/>
    <col min="16" max="16384" width="9.140625" style="17"/>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90"/>
      <c r="B3" s="888" t="s">
        <v>398</v>
      </c>
      <c r="C3" s="889"/>
      <c r="D3" s="889"/>
      <c r="E3" s="889"/>
      <c r="F3" s="889"/>
      <c r="G3" s="889"/>
      <c r="H3" s="889"/>
      <c r="I3" s="890"/>
      <c r="J3" s="93"/>
      <c r="K3" s="119"/>
      <c r="L3" s="392"/>
    </row>
    <row r="4" spans="1:15" s="69" customFormat="1" ht="19.5" thickBot="1" x14ac:dyDescent="0.35">
      <c r="A4" s="90"/>
      <c r="B4" s="91"/>
      <c r="C4" s="91"/>
      <c r="D4" s="91"/>
      <c r="E4" s="92"/>
      <c r="F4" s="91"/>
      <c r="G4" s="91"/>
      <c r="H4" s="91"/>
      <c r="I4" s="91"/>
      <c r="J4" s="93"/>
      <c r="K4" s="119"/>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91"/>
      <c r="C7" s="91"/>
      <c r="D7" s="91"/>
      <c r="E7" s="91"/>
      <c r="F7" s="91"/>
      <c r="G7" s="91"/>
      <c r="H7" s="91"/>
      <c r="I7" s="91"/>
      <c r="J7" s="93"/>
      <c r="K7" s="119"/>
    </row>
    <row r="8" spans="1:15" s="69" customFormat="1" x14ac:dyDescent="0.25">
      <c r="A8" s="90"/>
      <c r="B8" s="874"/>
      <c r="C8" s="875"/>
      <c r="D8" s="878">
        <f>E138</f>
        <v>2.7250000000000001</v>
      </c>
      <c r="E8" s="91"/>
      <c r="F8" s="874"/>
      <c r="G8" s="875"/>
      <c r="H8" s="879">
        <f>D141</f>
        <v>0</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31.5"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ht="23.1" customHeight="1" x14ac:dyDescent="0.25">
      <c r="A12" s="188"/>
      <c r="B12" s="457" t="s">
        <v>397</v>
      </c>
      <c r="C12" s="458"/>
      <c r="D12" s="458"/>
      <c r="E12" s="458"/>
      <c r="F12" s="458"/>
      <c r="G12" s="458"/>
      <c r="H12" s="458"/>
      <c r="I12" s="459"/>
      <c r="J12" s="189"/>
    </row>
    <row r="13" spans="1:15" ht="75" x14ac:dyDescent="0.25">
      <c r="A13" s="188"/>
      <c r="B13" s="185">
        <v>1</v>
      </c>
      <c r="C13" s="186" t="s">
        <v>48</v>
      </c>
      <c r="D13" s="336" t="s">
        <v>4744</v>
      </c>
      <c r="E13" s="112" t="s">
        <v>29</v>
      </c>
      <c r="F13" s="762">
        <f t="shared" ref="F13:F47" si="0">IF(E13="yes",3,IF(E13="Partial",2,IF(E13="No",1,IF(E13="N/A","",IF(E13="","")))))</f>
        <v>3</v>
      </c>
      <c r="G13" s="89"/>
      <c r="H13" s="16" t="s">
        <v>2009</v>
      </c>
      <c r="I13" s="26" t="s">
        <v>2008</v>
      </c>
      <c r="J13" s="189"/>
      <c r="K13" s="119">
        <f t="shared" ref="K13:K22" si="1">IF(E13="",1,0)</f>
        <v>0</v>
      </c>
      <c r="L13" s="443"/>
      <c r="M13" s="510"/>
      <c r="N13" s="510"/>
      <c r="O13" s="510"/>
    </row>
    <row r="14" spans="1:15" s="13" customFormat="1" ht="120" x14ac:dyDescent="0.25">
      <c r="A14" s="125"/>
      <c r="B14" s="185">
        <v>2</v>
      </c>
      <c r="C14" s="28"/>
      <c r="D14" s="177" t="s">
        <v>2235</v>
      </c>
      <c r="E14" s="112" t="s">
        <v>30</v>
      </c>
      <c r="F14" s="762">
        <f t="shared" si="0"/>
        <v>2</v>
      </c>
      <c r="G14" s="89" t="s">
        <v>5142</v>
      </c>
      <c r="H14" s="38" t="s">
        <v>4743</v>
      </c>
      <c r="I14" s="26" t="s">
        <v>4202</v>
      </c>
      <c r="J14" s="127"/>
      <c r="K14" s="119">
        <f t="shared" si="1"/>
        <v>0</v>
      </c>
      <c r="L14" s="400"/>
      <c r="M14" s="505" t="s">
        <v>5145</v>
      </c>
      <c r="N14" s="505"/>
      <c r="O14" s="505"/>
    </row>
    <row r="15" spans="1:15" s="13" customFormat="1" ht="90" x14ac:dyDescent="0.25">
      <c r="A15" s="125"/>
      <c r="B15" s="185">
        <v>3</v>
      </c>
      <c r="C15" s="28"/>
      <c r="D15" s="177" t="s">
        <v>5005</v>
      </c>
      <c r="E15" s="112" t="s">
        <v>29</v>
      </c>
      <c r="F15" s="762">
        <f>IF(E15="yes",3,IF(E15="Partial",2,IF(E15="No",1,IF(E15="N/A","",IF(E15="","")))))</f>
        <v>3</v>
      </c>
      <c r="G15" s="89"/>
      <c r="H15" s="38" t="s">
        <v>5006</v>
      </c>
      <c r="I15" s="26" t="s">
        <v>5007</v>
      </c>
      <c r="J15" s="127"/>
      <c r="K15" s="119">
        <f t="shared" si="1"/>
        <v>0</v>
      </c>
      <c r="L15" s="400"/>
      <c r="M15" s="505"/>
      <c r="N15" s="505"/>
      <c r="O15" s="505"/>
    </row>
    <row r="16" spans="1:15" s="13" customFormat="1" ht="75" x14ac:dyDescent="0.25">
      <c r="A16" s="125"/>
      <c r="B16" s="185">
        <v>4</v>
      </c>
      <c r="C16" s="28"/>
      <c r="D16" s="26" t="s">
        <v>3066</v>
      </c>
      <c r="E16" s="112" t="s">
        <v>30</v>
      </c>
      <c r="F16" s="762">
        <f t="shared" si="0"/>
        <v>2</v>
      </c>
      <c r="G16" s="89" t="s">
        <v>5144</v>
      </c>
      <c r="H16" s="38" t="s">
        <v>2654</v>
      </c>
      <c r="I16" s="38" t="s">
        <v>2655</v>
      </c>
      <c r="J16" s="127"/>
      <c r="K16" s="119">
        <f t="shared" si="1"/>
        <v>0</v>
      </c>
      <c r="L16" s="400"/>
      <c r="M16" s="505" t="s">
        <v>5143</v>
      </c>
      <c r="N16" s="505"/>
      <c r="O16" s="505"/>
    </row>
    <row r="17" spans="1:15" s="13" customFormat="1" ht="75" x14ac:dyDescent="0.25">
      <c r="A17" s="125"/>
      <c r="B17" s="185">
        <v>5</v>
      </c>
      <c r="C17" s="28" t="s">
        <v>2012</v>
      </c>
      <c r="D17" s="805" t="s">
        <v>4937</v>
      </c>
      <c r="E17" s="112" t="s">
        <v>29</v>
      </c>
      <c r="F17" s="762">
        <f t="shared" si="0"/>
        <v>3</v>
      </c>
      <c r="G17" s="89"/>
      <c r="H17" s="297" t="s">
        <v>2010</v>
      </c>
      <c r="I17" s="297" t="s">
        <v>2011</v>
      </c>
      <c r="J17" s="127"/>
      <c r="K17" s="119">
        <f t="shared" si="1"/>
        <v>0</v>
      </c>
      <c r="L17" s="400"/>
      <c r="M17" s="505"/>
      <c r="N17" s="505"/>
      <c r="O17" s="505"/>
    </row>
    <row r="18" spans="1:15" ht="90" x14ac:dyDescent="0.25">
      <c r="A18" s="188"/>
      <c r="B18" s="185">
        <v>6</v>
      </c>
      <c r="C18" s="34" t="s">
        <v>1610</v>
      </c>
      <c r="D18" s="34" t="s">
        <v>3067</v>
      </c>
      <c r="E18" s="112" t="s">
        <v>29</v>
      </c>
      <c r="F18" s="762">
        <f t="shared" si="0"/>
        <v>3</v>
      </c>
      <c r="G18" s="89"/>
      <c r="H18" s="297" t="s">
        <v>2013</v>
      </c>
      <c r="I18" s="246" t="s">
        <v>2014</v>
      </c>
      <c r="J18" s="189"/>
      <c r="K18" s="119">
        <f t="shared" si="1"/>
        <v>0</v>
      </c>
      <c r="L18" s="443"/>
      <c r="M18" s="510"/>
      <c r="N18" s="510"/>
      <c r="O18" s="510"/>
    </row>
    <row r="19" spans="1:15" ht="75" x14ac:dyDescent="0.25">
      <c r="A19" s="188"/>
      <c r="B19" s="185">
        <v>7</v>
      </c>
      <c r="C19" s="35" t="s">
        <v>1611</v>
      </c>
      <c r="D19" s="16" t="s">
        <v>1135</v>
      </c>
      <c r="E19" s="112" t="s">
        <v>29</v>
      </c>
      <c r="F19" s="762">
        <f t="shared" si="0"/>
        <v>3</v>
      </c>
      <c r="G19" s="89"/>
      <c r="H19" s="16" t="s">
        <v>2015</v>
      </c>
      <c r="I19" s="16" t="s">
        <v>3765</v>
      </c>
      <c r="J19" s="189"/>
      <c r="K19" s="119">
        <f t="shared" si="1"/>
        <v>0</v>
      </c>
      <c r="L19" s="443"/>
      <c r="M19" s="510"/>
      <c r="N19" s="510"/>
      <c r="O19" s="510"/>
    </row>
    <row r="20" spans="1:15" ht="75" x14ac:dyDescent="0.25">
      <c r="A20" s="188"/>
      <c r="B20" s="185">
        <v>8</v>
      </c>
      <c r="C20" s="35" t="s">
        <v>1603</v>
      </c>
      <c r="D20" s="16" t="s">
        <v>3068</v>
      </c>
      <c r="E20" s="112" t="s">
        <v>29</v>
      </c>
      <c r="F20" s="762">
        <f t="shared" si="0"/>
        <v>3</v>
      </c>
      <c r="G20" s="89"/>
      <c r="H20" s="336" t="s">
        <v>2016</v>
      </c>
      <c r="I20" s="26" t="s">
        <v>3069</v>
      </c>
      <c r="J20" s="189"/>
      <c r="K20" s="119">
        <f t="shared" si="1"/>
        <v>0</v>
      </c>
      <c r="L20" s="443"/>
      <c r="M20" s="510"/>
      <c r="N20" s="510"/>
      <c r="O20" s="510"/>
    </row>
    <row r="21" spans="1:15" ht="90" x14ac:dyDescent="0.25">
      <c r="A21" s="188"/>
      <c r="B21" s="185">
        <v>9</v>
      </c>
      <c r="C21" s="34" t="s">
        <v>49</v>
      </c>
      <c r="D21" s="26" t="s">
        <v>2039</v>
      </c>
      <c r="E21" s="112" t="s">
        <v>29</v>
      </c>
      <c r="F21" s="762">
        <f t="shared" si="0"/>
        <v>3</v>
      </c>
      <c r="G21" s="89"/>
      <c r="H21" s="26" t="s">
        <v>2038</v>
      </c>
      <c r="I21" s="16" t="s">
        <v>2040</v>
      </c>
      <c r="J21" s="189"/>
      <c r="K21" s="119">
        <f t="shared" si="1"/>
        <v>0</v>
      </c>
      <c r="L21" s="443"/>
      <c r="M21" s="510"/>
      <c r="N21" s="510"/>
      <c r="O21" s="510"/>
    </row>
    <row r="22" spans="1:15" ht="180" x14ac:dyDescent="0.25">
      <c r="A22" s="188"/>
      <c r="B22" s="185">
        <v>10</v>
      </c>
      <c r="C22" s="34" t="s">
        <v>49</v>
      </c>
      <c r="D22" s="16" t="s">
        <v>212</v>
      </c>
      <c r="E22" s="112" t="s">
        <v>29</v>
      </c>
      <c r="F22" s="762">
        <f t="shared" si="0"/>
        <v>3</v>
      </c>
      <c r="G22" s="89"/>
      <c r="H22" s="336" t="s">
        <v>2041</v>
      </c>
      <c r="I22" s="26" t="s">
        <v>2042</v>
      </c>
      <c r="J22" s="189"/>
      <c r="K22" s="119">
        <f t="shared" si="1"/>
        <v>0</v>
      </c>
      <c r="L22" s="443"/>
      <c r="M22" s="510"/>
      <c r="N22" s="510"/>
      <c r="O22" s="510"/>
    </row>
    <row r="23" spans="1:15" ht="23.1" customHeight="1" x14ac:dyDescent="0.25">
      <c r="A23" s="188"/>
      <c r="B23" s="457" t="s">
        <v>1619</v>
      </c>
      <c r="C23" s="458"/>
      <c r="D23" s="458"/>
      <c r="E23" s="508"/>
      <c r="F23" s="463"/>
      <c r="G23" s="508"/>
      <c r="H23" s="458"/>
      <c r="I23" s="459"/>
      <c r="J23" s="189"/>
      <c r="L23" s="443"/>
      <c r="M23" s="510"/>
      <c r="N23" s="510"/>
      <c r="O23" s="510"/>
    </row>
    <row r="24" spans="1:15" ht="112.5" customHeight="1" x14ac:dyDescent="0.25">
      <c r="A24" s="188"/>
      <c r="B24" s="185">
        <v>11</v>
      </c>
      <c r="C24" s="187" t="s">
        <v>374</v>
      </c>
      <c r="D24" s="36" t="s">
        <v>1136</v>
      </c>
      <c r="E24" s="112" t="s">
        <v>29</v>
      </c>
      <c r="F24" s="762">
        <f t="shared" si="0"/>
        <v>3</v>
      </c>
      <c r="G24" s="89"/>
      <c r="H24" s="26" t="s">
        <v>2044</v>
      </c>
      <c r="I24" s="336" t="s">
        <v>2043</v>
      </c>
      <c r="J24" s="189"/>
      <c r="K24" s="119">
        <f>IF(E24="",1,0)</f>
        <v>0</v>
      </c>
      <c r="L24" s="443"/>
      <c r="M24" s="510"/>
      <c r="N24" s="510"/>
      <c r="O24" s="510"/>
    </row>
    <row r="25" spans="1:15" ht="196.5" x14ac:dyDescent="0.25">
      <c r="A25" s="188"/>
      <c r="B25" s="185">
        <v>12</v>
      </c>
      <c r="C25" s="187" t="s">
        <v>375</v>
      </c>
      <c r="D25" s="36" t="s">
        <v>376</v>
      </c>
      <c r="E25" s="112" t="s">
        <v>29</v>
      </c>
      <c r="F25" s="762">
        <f t="shared" si="0"/>
        <v>3</v>
      </c>
      <c r="G25" s="89"/>
      <c r="H25" s="26" t="s">
        <v>2045</v>
      </c>
      <c r="I25" s="337" t="s">
        <v>2046</v>
      </c>
      <c r="J25" s="189"/>
      <c r="K25" s="119">
        <f>IF(E25="",1,0)</f>
        <v>0</v>
      </c>
      <c r="L25" s="444"/>
      <c r="M25" s="510"/>
      <c r="N25" s="510"/>
      <c r="O25" s="510"/>
    </row>
    <row r="26" spans="1:15" ht="147" customHeight="1" x14ac:dyDescent="0.25">
      <c r="A26" s="188"/>
      <c r="B26" s="185">
        <v>13</v>
      </c>
      <c r="C26" s="35" t="s">
        <v>1612</v>
      </c>
      <c r="D26" s="18" t="s">
        <v>2048</v>
      </c>
      <c r="E26" s="112" t="s">
        <v>29</v>
      </c>
      <c r="F26" s="762">
        <f t="shared" si="0"/>
        <v>3</v>
      </c>
      <c r="G26" s="89"/>
      <c r="H26" s="18" t="s">
        <v>2047</v>
      </c>
      <c r="I26" s="18" t="s">
        <v>426</v>
      </c>
      <c r="J26" s="189"/>
      <c r="K26" s="119">
        <f>IF(E26="",1,0)</f>
        <v>0</v>
      </c>
      <c r="L26" s="445"/>
      <c r="M26" s="510"/>
      <c r="N26" s="510"/>
      <c r="O26" s="510"/>
    </row>
    <row r="27" spans="1:15" ht="23.1" customHeight="1" x14ac:dyDescent="0.25">
      <c r="A27" s="188"/>
      <c r="B27" s="457" t="s">
        <v>164</v>
      </c>
      <c r="C27" s="458"/>
      <c r="D27" s="458"/>
      <c r="E27" s="508"/>
      <c r="F27" s="463"/>
      <c r="G27" s="508"/>
      <c r="H27" s="458"/>
      <c r="I27" s="459"/>
      <c r="J27" s="189"/>
      <c r="L27" s="443"/>
      <c r="M27" s="510"/>
      <c r="N27" s="510"/>
      <c r="O27" s="510"/>
    </row>
    <row r="28" spans="1:15" ht="120" x14ac:dyDescent="0.25">
      <c r="A28" s="188"/>
      <c r="B28" s="185">
        <v>14</v>
      </c>
      <c r="C28" s="35" t="s">
        <v>1614</v>
      </c>
      <c r="D28" s="18" t="s">
        <v>377</v>
      </c>
      <c r="E28" s="112" t="s">
        <v>29</v>
      </c>
      <c r="F28" s="762">
        <f t="shared" si="0"/>
        <v>3</v>
      </c>
      <c r="G28" s="89"/>
      <c r="H28" s="16" t="s">
        <v>1137</v>
      </c>
      <c r="I28" s="26" t="s">
        <v>2049</v>
      </c>
      <c r="J28" s="189"/>
      <c r="K28" s="119">
        <f t="shared" ref="K28:K33" si="2">IF(E28="",1,0)</f>
        <v>0</v>
      </c>
      <c r="L28" s="443"/>
      <c r="M28" s="510"/>
      <c r="N28" s="510"/>
      <c r="O28" s="510"/>
    </row>
    <row r="29" spans="1:15" ht="210" x14ac:dyDescent="0.25">
      <c r="A29" s="188"/>
      <c r="B29" s="185">
        <v>15</v>
      </c>
      <c r="C29" s="35" t="s">
        <v>1613</v>
      </c>
      <c r="D29" s="18" t="s">
        <v>3079</v>
      </c>
      <c r="E29" s="112" t="s">
        <v>29</v>
      </c>
      <c r="F29" s="762">
        <f t="shared" si="0"/>
        <v>3</v>
      </c>
      <c r="G29" s="89"/>
      <c r="H29" s="26" t="s">
        <v>3080</v>
      </c>
      <c r="I29" s="26" t="s">
        <v>2050</v>
      </c>
      <c r="J29" s="189"/>
      <c r="K29" s="119">
        <f t="shared" si="2"/>
        <v>0</v>
      </c>
      <c r="L29" s="443"/>
      <c r="M29" s="510"/>
      <c r="N29" s="510"/>
      <c r="O29" s="510"/>
    </row>
    <row r="30" spans="1:15" ht="30" x14ac:dyDescent="0.25">
      <c r="A30" s="188"/>
      <c r="B30" s="185">
        <v>16</v>
      </c>
      <c r="C30" s="35" t="s">
        <v>1615</v>
      </c>
      <c r="D30" s="16" t="s">
        <v>2192</v>
      </c>
      <c r="E30" s="112" t="s">
        <v>29</v>
      </c>
      <c r="F30" s="762">
        <f t="shared" si="0"/>
        <v>3</v>
      </c>
      <c r="G30" s="89"/>
      <c r="H30" s="16" t="s">
        <v>1605</v>
      </c>
      <c r="I30" s="16" t="s">
        <v>1138</v>
      </c>
      <c r="J30" s="189"/>
      <c r="K30" s="119">
        <f t="shared" si="2"/>
        <v>0</v>
      </c>
      <c r="L30" s="443"/>
      <c r="M30" s="510"/>
      <c r="N30" s="510"/>
      <c r="O30" s="510"/>
    </row>
    <row r="31" spans="1:15" s="13" customFormat="1" ht="120" x14ac:dyDescent="0.25">
      <c r="A31" s="125"/>
      <c r="B31" s="185">
        <v>17</v>
      </c>
      <c r="C31" s="28" t="s">
        <v>1616</v>
      </c>
      <c r="D31" s="26" t="s">
        <v>2093</v>
      </c>
      <c r="E31" s="112" t="s">
        <v>29</v>
      </c>
      <c r="F31" s="762">
        <f t="shared" si="0"/>
        <v>3</v>
      </c>
      <c r="G31" s="89"/>
      <c r="H31" s="26" t="s">
        <v>1606</v>
      </c>
      <c r="I31" s="26" t="s">
        <v>1082</v>
      </c>
      <c r="J31" s="127"/>
      <c r="K31" s="119">
        <f t="shared" si="2"/>
        <v>0</v>
      </c>
      <c r="L31" s="400"/>
      <c r="M31" s="505"/>
      <c r="N31" s="505"/>
      <c r="O31" s="505"/>
    </row>
    <row r="32" spans="1:15" ht="75" x14ac:dyDescent="0.25">
      <c r="A32" s="188"/>
      <c r="B32" s="185">
        <v>18</v>
      </c>
      <c r="C32" s="35" t="s">
        <v>1617</v>
      </c>
      <c r="D32" s="18" t="s">
        <v>3081</v>
      </c>
      <c r="E32" s="112" t="s">
        <v>29</v>
      </c>
      <c r="F32" s="762">
        <f t="shared" si="0"/>
        <v>3</v>
      </c>
      <c r="G32" s="89"/>
      <c r="H32" s="16" t="s">
        <v>2827</v>
      </c>
      <c r="I32" s="16" t="s">
        <v>1139</v>
      </c>
      <c r="J32" s="189"/>
      <c r="K32" s="119">
        <f t="shared" si="2"/>
        <v>0</v>
      </c>
      <c r="L32" s="443"/>
      <c r="M32" s="510"/>
      <c r="N32" s="510"/>
      <c r="O32" s="510"/>
    </row>
    <row r="33" spans="1:15" ht="90" x14ac:dyDescent="0.25">
      <c r="A33" s="188"/>
      <c r="B33" s="185">
        <v>19</v>
      </c>
      <c r="C33" s="35" t="s">
        <v>1618</v>
      </c>
      <c r="D33" s="16" t="s">
        <v>3781</v>
      </c>
      <c r="E33" s="112" t="s">
        <v>29</v>
      </c>
      <c r="F33" s="762">
        <f t="shared" si="0"/>
        <v>3</v>
      </c>
      <c r="G33" s="89"/>
      <c r="H33" s="16" t="s">
        <v>1607</v>
      </c>
      <c r="I33" s="16" t="s">
        <v>1140</v>
      </c>
      <c r="J33" s="189"/>
      <c r="K33" s="119">
        <f t="shared" si="2"/>
        <v>0</v>
      </c>
      <c r="L33" s="443"/>
      <c r="M33" s="510"/>
      <c r="N33" s="510"/>
      <c r="O33" s="510"/>
    </row>
    <row r="34" spans="1:15" ht="23.1" customHeight="1" x14ac:dyDescent="0.25">
      <c r="A34" s="188"/>
      <c r="B34" s="457" t="s">
        <v>1141</v>
      </c>
      <c r="C34" s="458"/>
      <c r="D34" s="458"/>
      <c r="E34" s="508"/>
      <c r="F34" s="463"/>
      <c r="G34" s="508"/>
      <c r="H34" s="458"/>
      <c r="I34" s="459"/>
      <c r="J34" s="189"/>
      <c r="L34" s="443"/>
      <c r="M34" s="510"/>
      <c r="N34" s="510"/>
      <c r="O34" s="510"/>
    </row>
    <row r="35" spans="1:15" ht="90" x14ac:dyDescent="0.25">
      <c r="A35" s="188"/>
      <c r="B35" s="185">
        <v>20</v>
      </c>
      <c r="C35" s="186"/>
      <c r="D35" s="16" t="s">
        <v>2211</v>
      </c>
      <c r="E35" s="112" t="s">
        <v>30</v>
      </c>
      <c r="F35" s="762">
        <f t="shared" si="0"/>
        <v>2</v>
      </c>
      <c r="G35" s="89" t="s">
        <v>5146</v>
      </c>
      <c r="H35" s="18" t="s">
        <v>4745</v>
      </c>
      <c r="I35" s="18" t="s">
        <v>2094</v>
      </c>
      <c r="J35" s="189"/>
      <c r="K35" s="119">
        <f t="shared" ref="K35:K47" si="3">IF(E35="",1,0)</f>
        <v>0</v>
      </c>
      <c r="L35" s="443"/>
      <c r="M35" s="510" t="s">
        <v>5149</v>
      </c>
      <c r="N35" s="510"/>
      <c r="O35" s="510"/>
    </row>
    <row r="36" spans="1:15" ht="60" x14ac:dyDescent="0.25">
      <c r="A36" s="188"/>
      <c r="B36" s="185">
        <v>21</v>
      </c>
      <c r="C36" s="186"/>
      <c r="D36" s="18" t="s">
        <v>2095</v>
      </c>
      <c r="E36" s="112" t="s">
        <v>29</v>
      </c>
      <c r="F36" s="762">
        <f t="shared" si="0"/>
        <v>3</v>
      </c>
      <c r="G36" s="89"/>
      <c r="H36" s="18" t="s">
        <v>2096</v>
      </c>
      <c r="I36" s="18" t="s">
        <v>1149</v>
      </c>
      <c r="J36" s="189"/>
      <c r="K36" s="119">
        <f t="shared" si="3"/>
        <v>0</v>
      </c>
      <c r="L36" s="443"/>
      <c r="M36" s="510"/>
      <c r="N36" s="510"/>
      <c r="O36" s="510"/>
    </row>
    <row r="37" spans="1:15" ht="135" x14ac:dyDescent="0.25">
      <c r="A37" s="188"/>
      <c r="B37" s="185">
        <v>22</v>
      </c>
      <c r="C37" s="186"/>
      <c r="D37" s="16" t="s">
        <v>2097</v>
      </c>
      <c r="E37" s="112" t="s">
        <v>30</v>
      </c>
      <c r="F37" s="762">
        <f t="shared" si="0"/>
        <v>2</v>
      </c>
      <c r="G37" s="89" t="s">
        <v>5147</v>
      </c>
      <c r="H37" s="18" t="s">
        <v>2096</v>
      </c>
      <c r="I37" s="336" t="s">
        <v>2098</v>
      </c>
      <c r="J37" s="189"/>
      <c r="K37" s="119">
        <f t="shared" si="3"/>
        <v>0</v>
      </c>
      <c r="L37" s="446"/>
      <c r="M37" s="510" t="s">
        <v>5148</v>
      </c>
      <c r="N37" s="510"/>
      <c r="O37" s="510"/>
    </row>
    <row r="38" spans="1:15" ht="90" x14ac:dyDescent="0.25">
      <c r="A38" s="188"/>
      <c r="B38" s="185">
        <v>23</v>
      </c>
      <c r="C38" s="186"/>
      <c r="D38" s="18" t="s">
        <v>2099</v>
      </c>
      <c r="E38" s="112" t="s">
        <v>30</v>
      </c>
      <c r="F38" s="762">
        <f t="shared" si="0"/>
        <v>2</v>
      </c>
      <c r="G38" s="89" t="s">
        <v>5150</v>
      </c>
      <c r="H38" s="18" t="s">
        <v>2100</v>
      </c>
      <c r="I38" s="18" t="s">
        <v>2101</v>
      </c>
      <c r="J38" s="189"/>
      <c r="K38" s="119">
        <f t="shared" si="3"/>
        <v>0</v>
      </c>
      <c r="L38" s="447"/>
      <c r="M38" s="510"/>
      <c r="N38" s="510"/>
      <c r="O38" s="510"/>
    </row>
    <row r="39" spans="1:15" ht="60" x14ac:dyDescent="0.25">
      <c r="A39" s="188"/>
      <c r="B39" s="185">
        <v>24</v>
      </c>
      <c r="C39" s="186"/>
      <c r="D39" s="18" t="s">
        <v>1143</v>
      </c>
      <c r="E39" s="112" t="s">
        <v>29</v>
      </c>
      <c r="F39" s="762">
        <f t="shared" si="0"/>
        <v>3</v>
      </c>
      <c r="G39" s="89"/>
      <c r="H39" s="18" t="s">
        <v>2102</v>
      </c>
      <c r="I39" s="18" t="s">
        <v>1144</v>
      </c>
      <c r="J39" s="189"/>
      <c r="K39" s="119">
        <f t="shared" si="3"/>
        <v>0</v>
      </c>
      <c r="L39" s="443"/>
      <c r="M39" s="510"/>
      <c r="N39" s="510"/>
      <c r="O39" s="510"/>
    </row>
    <row r="40" spans="1:15" ht="150" x14ac:dyDescent="0.25">
      <c r="A40" s="188"/>
      <c r="B40" s="185">
        <v>25</v>
      </c>
      <c r="C40" s="186"/>
      <c r="D40" s="16" t="s">
        <v>4681</v>
      </c>
      <c r="E40" s="112" t="s">
        <v>30</v>
      </c>
      <c r="F40" s="762">
        <f t="shared" si="0"/>
        <v>2</v>
      </c>
      <c r="G40" s="89" t="s">
        <v>5151</v>
      </c>
      <c r="H40" s="18" t="s">
        <v>4680</v>
      </c>
      <c r="I40" s="18" t="s">
        <v>4682</v>
      </c>
      <c r="J40" s="189"/>
      <c r="K40" s="119">
        <f t="shared" si="3"/>
        <v>0</v>
      </c>
      <c r="L40" s="443"/>
      <c r="M40" s="510"/>
      <c r="N40" s="510"/>
      <c r="O40" s="510"/>
    </row>
    <row r="41" spans="1:15" ht="90" x14ac:dyDescent="0.25">
      <c r="A41" s="188"/>
      <c r="B41" s="185">
        <v>26</v>
      </c>
      <c r="C41" s="186"/>
      <c r="D41" s="18" t="s">
        <v>3082</v>
      </c>
      <c r="E41" s="112" t="s">
        <v>29</v>
      </c>
      <c r="F41" s="762">
        <f t="shared" si="0"/>
        <v>3</v>
      </c>
      <c r="G41" s="89"/>
      <c r="H41" s="18" t="s">
        <v>2103</v>
      </c>
      <c r="I41" s="18" t="s">
        <v>1150</v>
      </c>
      <c r="J41" s="189"/>
      <c r="K41" s="119">
        <f t="shared" si="3"/>
        <v>0</v>
      </c>
      <c r="L41" s="443"/>
      <c r="M41" s="510"/>
      <c r="N41" s="510"/>
      <c r="O41" s="510"/>
    </row>
    <row r="42" spans="1:15" ht="210" x14ac:dyDescent="0.25">
      <c r="A42" s="188"/>
      <c r="B42" s="185">
        <v>27</v>
      </c>
      <c r="C42" s="186"/>
      <c r="D42" s="18" t="s">
        <v>3083</v>
      </c>
      <c r="E42" s="112" t="s">
        <v>29</v>
      </c>
      <c r="F42" s="762">
        <f t="shared" si="0"/>
        <v>3</v>
      </c>
      <c r="G42" s="89"/>
      <c r="H42" s="18" t="s">
        <v>3084</v>
      </c>
      <c r="I42" s="18" t="s">
        <v>1608</v>
      </c>
      <c r="J42" s="189"/>
      <c r="K42" s="119">
        <f t="shared" si="3"/>
        <v>0</v>
      </c>
      <c r="L42" s="443"/>
      <c r="M42" s="510"/>
      <c r="N42" s="510"/>
      <c r="O42" s="510"/>
    </row>
    <row r="43" spans="1:15" ht="75" x14ac:dyDescent="0.25">
      <c r="A43" s="188"/>
      <c r="B43" s="185">
        <v>28</v>
      </c>
      <c r="C43" s="186"/>
      <c r="D43" s="18" t="s">
        <v>1142</v>
      </c>
      <c r="E43" s="112" t="s">
        <v>29</v>
      </c>
      <c r="F43" s="762">
        <f t="shared" si="0"/>
        <v>3</v>
      </c>
      <c r="G43" s="89"/>
      <c r="H43" s="18" t="s">
        <v>2104</v>
      </c>
      <c r="I43" s="18" t="s">
        <v>1145</v>
      </c>
      <c r="J43" s="189"/>
      <c r="K43" s="119">
        <f t="shared" si="3"/>
        <v>0</v>
      </c>
      <c r="L43" s="443"/>
      <c r="M43" s="510"/>
      <c r="N43" s="510"/>
      <c r="O43" s="510"/>
    </row>
    <row r="44" spans="1:15" ht="90" x14ac:dyDescent="0.25">
      <c r="A44" s="188"/>
      <c r="B44" s="185">
        <v>29</v>
      </c>
      <c r="C44" s="186"/>
      <c r="D44" s="18" t="s">
        <v>1609</v>
      </c>
      <c r="E44" s="112" t="s">
        <v>30</v>
      </c>
      <c r="F44" s="762">
        <f t="shared" si="0"/>
        <v>2</v>
      </c>
      <c r="G44" s="89" t="s">
        <v>5152</v>
      </c>
      <c r="H44" s="18" t="s">
        <v>2105</v>
      </c>
      <c r="I44" s="18" t="s">
        <v>1146</v>
      </c>
      <c r="J44" s="189"/>
      <c r="K44" s="119">
        <f t="shared" si="3"/>
        <v>0</v>
      </c>
      <c r="L44" s="443"/>
      <c r="M44" s="510"/>
      <c r="N44" s="510"/>
      <c r="O44" s="510"/>
    </row>
    <row r="45" spans="1:15" ht="75" x14ac:dyDescent="0.25">
      <c r="A45" s="188"/>
      <c r="B45" s="185">
        <v>30</v>
      </c>
      <c r="C45" s="186"/>
      <c r="D45" s="18" t="s">
        <v>3085</v>
      </c>
      <c r="E45" s="112" t="s">
        <v>29</v>
      </c>
      <c r="F45" s="762">
        <f t="shared" si="0"/>
        <v>3</v>
      </c>
      <c r="G45" s="89"/>
      <c r="H45" s="18" t="s">
        <v>1148</v>
      </c>
      <c r="I45" s="18" t="s">
        <v>1147</v>
      </c>
      <c r="J45" s="189"/>
      <c r="K45" s="119">
        <f t="shared" si="3"/>
        <v>0</v>
      </c>
      <c r="L45" s="443"/>
      <c r="M45" s="510"/>
      <c r="N45" s="510"/>
      <c r="O45" s="510"/>
    </row>
    <row r="46" spans="1:15" ht="90" x14ac:dyDescent="0.25">
      <c r="A46" s="188"/>
      <c r="B46" s="185">
        <v>31</v>
      </c>
      <c r="C46" s="186"/>
      <c r="D46" s="18" t="s">
        <v>3086</v>
      </c>
      <c r="E46" s="112" t="s">
        <v>30</v>
      </c>
      <c r="F46" s="762">
        <f t="shared" ref="F46" si="4">IF(E46="yes",3,IF(E46="Partial",2,IF(E46="No",1,IF(E46="N/A","",IF(E46="","")))))</f>
        <v>2</v>
      </c>
      <c r="G46" s="89" t="s">
        <v>5153</v>
      </c>
      <c r="H46" s="18" t="s">
        <v>3088</v>
      </c>
      <c r="I46" s="18" t="s">
        <v>3087</v>
      </c>
      <c r="J46" s="189"/>
      <c r="K46" s="119">
        <f t="shared" si="3"/>
        <v>0</v>
      </c>
      <c r="L46" s="443"/>
      <c r="M46" s="510"/>
      <c r="N46" s="510"/>
      <c r="O46" s="510"/>
    </row>
    <row r="47" spans="1:15" ht="60" x14ac:dyDescent="0.25">
      <c r="A47" s="188"/>
      <c r="B47" s="185">
        <v>32</v>
      </c>
      <c r="C47" s="186"/>
      <c r="D47" s="18" t="s">
        <v>5131</v>
      </c>
      <c r="E47" s="112" t="s">
        <v>29</v>
      </c>
      <c r="F47" s="762">
        <f t="shared" si="0"/>
        <v>3</v>
      </c>
      <c r="G47" s="89"/>
      <c r="H47" s="18"/>
      <c r="I47" s="18" t="s">
        <v>5121</v>
      </c>
      <c r="J47" s="189"/>
      <c r="K47" s="119">
        <f t="shared" si="3"/>
        <v>0</v>
      </c>
      <c r="L47" s="443"/>
      <c r="M47" s="510"/>
      <c r="N47" s="510"/>
      <c r="O47" s="510"/>
    </row>
    <row r="48" spans="1:15" s="69" customFormat="1" x14ac:dyDescent="0.25">
      <c r="A48" s="90"/>
      <c r="B48" s="881"/>
      <c r="C48" s="881"/>
      <c r="D48" s="881"/>
      <c r="E48" s="881"/>
      <c r="F48" s="881"/>
      <c r="G48" s="881"/>
      <c r="H48" s="881"/>
      <c r="I48" s="881"/>
      <c r="J48" s="93"/>
      <c r="K48" s="119"/>
      <c r="L48" s="405"/>
      <c r="M48" s="498"/>
      <c r="N48" s="498"/>
      <c r="O48" s="498"/>
    </row>
    <row r="49" spans="1:15" s="69" customFormat="1" ht="24" customHeight="1" x14ac:dyDescent="0.25">
      <c r="A49" s="90"/>
      <c r="B49" s="881"/>
      <c r="C49" s="881"/>
      <c r="D49" s="881"/>
      <c r="E49" s="881"/>
      <c r="F49" s="881"/>
      <c r="G49" s="881"/>
      <c r="H49" s="881"/>
      <c r="I49" s="881"/>
      <c r="J49" s="93"/>
      <c r="K49" s="119"/>
      <c r="L49" s="405"/>
      <c r="M49" s="498"/>
      <c r="N49" s="498"/>
      <c r="O49" s="498"/>
    </row>
    <row r="50" spans="1:15" s="69" customFormat="1" x14ac:dyDescent="0.25">
      <c r="A50" s="90"/>
      <c r="B50" s="881"/>
      <c r="C50" s="881"/>
      <c r="D50" s="881"/>
      <c r="E50" s="881"/>
      <c r="F50" s="881"/>
      <c r="G50" s="881"/>
      <c r="H50" s="881"/>
      <c r="I50" s="881"/>
      <c r="J50" s="93"/>
      <c r="K50" s="119"/>
      <c r="L50" s="405"/>
      <c r="M50" s="498"/>
      <c r="N50" s="498"/>
      <c r="O50" s="498"/>
    </row>
    <row r="51" spans="1:15" s="69" customFormat="1" ht="24" customHeight="1" x14ac:dyDescent="0.25">
      <c r="A51" s="90"/>
      <c r="B51" s="253"/>
      <c r="C51" s="253"/>
      <c r="D51" s="253"/>
      <c r="E51" s="253"/>
      <c r="F51" s="253"/>
      <c r="G51" s="253"/>
      <c r="H51" s="253"/>
      <c r="I51" s="253"/>
      <c r="J51" s="93"/>
      <c r="K51" s="119"/>
      <c r="L51" s="405"/>
      <c r="M51" s="498"/>
      <c r="N51" s="498"/>
      <c r="O51" s="498"/>
    </row>
    <row r="52" spans="1:15" ht="15.75" thickBot="1" x14ac:dyDescent="0.3">
      <c r="A52" s="190"/>
      <c r="B52" s="191"/>
      <c r="C52" s="192"/>
      <c r="D52" s="193"/>
      <c r="E52" s="192"/>
      <c r="F52" s="192"/>
      <c r="G52" s="193"/>
      <c r="H52" s="193"/>
      <c r="I52" s="193"/>
      <c r="J52" s="194"/>
      <c r="K52" s="119">
        <f>SUM(K13:K47)</f>
        <v>0</v>
      </c>
      <c r="L52" s="443"/>
      <c r="M52" s="499"/>
      <c r="N52" s="499"/>
      <c r="O52" s="499"/>
    </row>
    <row r="53" spans="1:15" x14ac:dyDescent="0.25">
      <c r="D53" s="51"/>
      <c r="G53" s="51"/>
      <c r="H53" s="51"/>
      <c r="I53" s="51"/>
      <c r="L53" s="443"/>
      <c r="M53" s="499"/>
      <c r="N53" s="499"/>
      <c r="O53" s="499"/>
    </row>
    <row r="54" spans="1:15" x14ac:dyDescent="0.25">
      <c r="D54" s="51"/>
      <c r="G54" s="51"/>
      <c r="H54" s="51"/>
      <c r="I54" s="51"/>
      <c r="L54" s="443"/>
      <c r="M54" s="499"/>
      <c r="N54" s="499"/>
      <c r="O54" s="499"/>
    </row>
    <row r="55" spans="1:15" x14ac:dyDescent="0.25">
      <c r="D55" s="51"/>
      <c r="G55" s="51"/>
      <c r="H55" s="51"/>
      <c r="I55" s="51"/>
      <c r="L55" s="443"/>
      <c r="M55" s="499"/>
      <c r="N55" s="499"/>
      <c r="O55" s="499"/>
    </row>
    <row r="56" spans="1:15" x14ac:dyDescent="0.25">
      <c r="D56" s="51"/>
      <c r="G56" s="51"/>
      <c r="H56" s="51"/>
      <c r="I56" s="51"/>
      <c r="L56" s="443"/>
      <c r="M56" s="499"/>
      <c r="N56" s="499"/>
      <c r="O56" s="499"/>
    </row>
    <row r="57" spans="1:15" x14ac:dyDescent="0.25">
      <c r="D57" s="51"/>
      <c r="G57" s="51"/>
      <c r="H57" s="51"/>
      <c r="I57" s="51"/>
      <c r="L57" s="443"/>
      <c r="M57" s="499"/>
      <c r="N57" s="499"/>
      <c r="O57" s="499"/>
    </row>
    <row r="58" spans="1:15" x14ac:dyDescent="0.25">
      <c r="D58" s="51"/>
      <c r="G58" s="51"/>
      <c r="H58" s="51"/>
      <c r="I58" s="51"/>
      <c r="L58" s="443"/>
      <c r="M58" s="499"/>
      <c r="N58" s="499"/>
      <c r="O58" s="499"/>
    </row>
    <row r="59" spans="1:15" x14ac:dyDescent="0.25">
      <c r="D59" s="51"/>
      <c r="G59" s="51"/>
      <c r="H59" s="51"/>
      <c r="I59" s="51"/>
      <c r="L59" s="443"/>
      <c r="M59" s="499"/>
      <c r="N59" s="499"/>
      <c r="O59" s="499"/>
    </row>
    <row r="60" spans="1:15" x14ac:dyDescent="0.25">
      <c r="D60" s="51"/>
      <c r="G60" s="51"/>
      <c r="H60" s="51"/>
      <c r="I60" s="51"/>
      <c r="L60" s="443"/>
      <c r="M60" s="499"/>
      <c r="N60" s="499"/>
      <c r="O60" s="499"/>
    </row>
    <row r="61" spans="1:15" x14ac:dyDescent="0.25">
      <c r="D61" s="51"/>
      <c r="G61" s="51"/>
      <c r="H61" s="51"/>
      <c r="I61" s="51"/>
      <c r="L61" s="443"/>
      <c r="M61" s="499"/>
      <c r="N61" s="499"/>
      <c r="O61" s="499"/>
    </row>
    <row r="62" spans="1:15" x14ac:dyDescent="0.25">
      <c r="D62" s="51"/>
      <c r="G62" s="51"/>
      <c r="H62" s="51"/>
      <c r="I62" s="51"/>
      <c r="L62" s="443"/>
      <c r="M62" s="499"/>
      <c r="N62" s="499"/>
      <c r="O62" s="499"/>
    </row>
    <row r="63" spans="1:15" x14ac:dyDescent="0.25">
      <c r="D63" s="51"/>
      <c r="G63" s="51"/>
      <c r="H63" s="51"/>
      <c r="I63" s="51"/>
      <c r="L63" s="443"/>
      <c r="M63" s="499"/>
      <c r="N63" s="499"/>
      <c r="O63" s="499"/>
    </row>
    <row r="64" spans="1:15" x14ac:dyDescent="0.25">
      <c r="D64" s="51"/>
      <c r="G64" s="51"/>
      <c r="H64" s="51"/>
      <c r="I64" s="51"/>
      <c r="L64" s="443"/>
      <c r="M64" s="499"/>
      <c r="N64" s="499"/>
      <c r="O64" s="499"/>
    </row>
    <row r="65" spans="4:15" x14ac:dyDescent="0.25">
      <c r="D65" s="51"/>
      <c r="G65" s="51"/>
      <c r="H65" s="51"/>
      <c r="I65" s="51"/>
      <c r="L65" s="443"/>
      <c r="M65" s="499"/>
      <c r="N65" s="499"/>
      <c r="O65" s="499"/>
    </row>
    <row r="66" spans="4:15" x14ac:dyDescent="0.25">
      <c r="D66" s="51"/>
      <c r="L66" s="443"/>
      <c r="M66" s="499"/>
      <c r="N66" s="499"/>
      <c r="O66" s="499"/>
    </row>
    <row r="67" spans="4:15" x14ac:dyDescent="0.25">
      <c r="D67" s="51"/>
      <c r="L67" s="443"/>
      <c r="M67" s="499"/>
      <c r="N67" s="499"/>
      <c r="O67" s="499"/>
    </row>
    <row r="68" spans="4:15" x14ac:dyDescent="0.25">
      <c r="D68" s="51"/>
      <c r="L68" s="443"/>
      <c r="M68" s="499"/>
      <c r="N68" s="499"/>
      <c r="O68" s="499"/>
    </row>
    <row r="69" spans="4:15" x14ac:dyDescent="0.25">
      <c r="D69" s="51"/>
      <c r="L69" s="443"/>
      <c r="M69" s="499"/>
      <c r="N69" s="499"/>
      <c r="O69" s="499"/>
    </row>
    <row r="70" spans="4:15" x14ac:dyDescent="0.25">
      <c r="D70" s="51"/>
      <c r="L70" s="443"/>
      <c r="M70" s="499"/>
      <c r="N70" s="499"/>
      <c r="O70" s="499"/>
    </row>
    <row r="71" spans="4:15" x14ac:dyDescent="0.25">
      <c r="D71" s="51"/>
      <c r="L71" s="443"/>
      <c r="M71" s="499"/>
      <c r="N71" s="499"/>
      <c r="O71" s="499"/>
    </row>
    <row r="72" spans="4:15" x14ac:dyDescent="0.25">
      <c r="L72" s="443"/>
      <c r="M72" s="499"/>
      <c r="N72" s="499"/>
      <c r="O72" s="499"/>
    </row>
    <row r="73" spans="4:15" x14ac:dyDescent="0.25">
      <c r="L73" s="443"/>
      <c r="M73" s="499"/>
      <c r="N73" s="499"/>
      <c r="O73" s="499"/>
    </row>
    <row r="74" spans="4:15" x14ac:dyDescent="0.25">
      <c r="L74" s="443"/>
      <c r="M74" s="499"/>
      <c r="N74" s="499"/>
      <c r="O74" s="499"/>
    </row>
    <row r="75" spans="4:15" x14ac:dyDescent="0.25">
      <c r="L75" s="443"/>
      <c r="M75" s="499"/>
      <c r="N75" s="499"/>
      <c r="O75" s="499"/>
    </row>
    <row r="76" spans="4:15" x14ac:dyDescent="0.25">
      <c r="L76" s="443"/>
      <c r="M76" s="499"/>
      <c r="N76" s="499"/>
      <c r="O76" s="499"/>
    </row>
    <row r="77" spans="4:15" x14ac:dyDescent="0.25">
      <c r="L77" s="443"/>
      <c r="M77" s="499"/>
      <c r="N77" s="499"/>
      <c r="O77" s="499"/>
    </row>
    <row r="78" spans="4:15" x14ac:dyDescent="0.25">
      <c r="L78" s="443"/>
      <c r="M78" s="499"/>
      <c r="N78" s="499"/>
      <c r="O78" s="499"/>
    </row>
    <row r="79" spans="4:15" x14ac:dyDescent="0.25">
      <c r="L79" s="443"/>
      <c r="M79" s="499"/>
      <c r="N79" s="499"/>
      <c r="O79" s="499"/>
    </row>
    <row r="80" spans="4:15" x14ac:dyDescent="0.25">
      <c r="L80" s="443"/>
      <c r="M80" s="499"/>
      <c r="N80" s="499"/>
      <c r="O80" s="499"/>
    </row>
    <row r="81" spans="12:15" x14ac:dyDescent="0.25">
      <c r="L81" s="443"/>
      <c r="M81" s="499"/>
      <c r="N81" s="499"/>
      <c r="O81" s="499"/>
    </row>
    <row r="82" spans="12:15" x14ac:dyDescent="0.25">
      <c r="L82" s="443"/>
      <c r="M82" s="499"/>
      <c r="N82" s="499"/>
      <c r="O82" s="499"/>
    </row>
    <row r="83" spans="12:15" x14ac:dyDescent="0.25">
      <c r="L83" s="443"/>
    </row>
    <row r="84" spans="12:15" x14ac:dyDescent="0.25">
      <c r="L84" s="443"/>
    </row>
    <row r="85" spans="12:15" x14ac:dyDescent="0.25">
      <c r="L85" s="443"/>
    </row>
    <row r="86" spans="12:15" x14ac:dyDescent="0.25">
      <c r="L86" s="443"/>
    </row>
    <row r="87" spans="12:15" x14ac:dyDescent="0.25">
      <c r="L87" s="443"/>
    </row>
    <row r="88" spans="12:15" x14ac:dyDescent="0.25">
      <c r="L88" s="443"/>
    </row>
    <row r="89" spans="12:15" x14ac:dyDescent="0.25">
      <c r="L89" s="443"/>
    </row>
    <row r="90" spans="12:15" x14ac:dyDescent="0.25">
      <c r="L90" s="443"/>
    </row>
    <row r="91" spans="12:15" x14ac:dyDescent="0.25">
      <c r="L91" s="443"/>
    </row>
    <row r="92" spans="12:15" x14ac:dyDescent="0.25">
      <c r="L92" s="443"/>
    </row>
    <row r="93" spans="12:15" x14ac:dyDescent="0.25">
      <c r="L93" s="443"/>
    </row>
    <row r="94" spans="12:15" x14ac:dyDescent="0.25">
      <c r="L94" s="443"/>
    </row>
    <row r="95" spans="12:15" x14ac:dyDescent="0.25">
      <c r="L95" s="443"/>
    </row>
    <row r="96" spans="12:15" x14ac:dyDescent="0.25">
      <c r="L96" s="443"/>
    </row>
    <row r="97" spans="12:12" x14ac:dyDescent="0.25">
      <c r="L97" s="443"/>
    </row>
    <row r="98" spans="12:12" x14ac:dyDescent="0.25">
      <c r="L98" s="443"/>
    </row>
    <row r="99" spans="12:12" x14ac:dyDescent="0.25">
      <c r="L99" s="443"/>
    </row>
    <row r="100" spans="12:12" x14ac:dyDescent="0.25">
      <c r="L100" s="443"/>
    </row>
    <row r="101" spans="12:12" x14ac:dyDescent="0.25">
      <c r="L101" s="443"/>
    </row>
    <row r="102" spans="12:12" x14ac:dyDescent="0.25">
      <c r="L102" s="443"/>
    </row>
    <row r="103" spans="12:12" x14ac:dyDescent="0.25">
      <c r="L103" s="443"/>
    </row>
    <row r="104" spans="12:12" x14ac:dyDescent="0.25">
      <c r="L104" s="443"/>
    </row>
    <row r="105" spans="12:12" x14ac:dyDescent="0.25">
      <c r="L105" s="443"/>
    </row>
    <row r="106" spans="12:12" x14ac:dyDescent="0.25">
      <c r="L106" s="443"/>
    </row>
    <row r="107" spans="12:12" x14ac:dyDescent="0.25">
      <c r="L107" s="443"/>
    </row>
    <row r="108" spans="12:12" x14ac:dyDescent="0.25">
      <c r="L108" s="443"/>
    </row>
    <row r="109" spans="12:12" x14ac:dyDescent="0.25">
      <c r="L109" s="443"/>
    </row>
    <row r="110" spans="12:12" x14ac:dyDescent="0.25">
      <c r="L110" s="443"/>
    </row>
    <row r="111" spans="12:12" x14ac:dyDescent="0.25">
      <c r="L111" s="443"/>
    </row>
    <row r="112" spans="12:12" x14ac:dyDescent="0.25">
      <c r="L112" s="443"/>
    </row>
    <row r="113" spans="12:12" x14ac:dyDescent="0.25">
      <c r="L113" s="443"/>
    </row>
    <row r="114" spans="12:12" x14ac:dyDescent="0.25">
      <c r="L114" s="443"/>
    </row>
    <row r="115" spans="12:12" x14ac:dyDescent="0.25">
      <c r="L115" s="443"/>
    </row>
    <row r="116" spans="12:12" x14ac:dyDescent="0.25">
      <c r="L116" s="443"/>
    </row>
    <row r="117" spans="12:12" x14ac:dyDescent="0.25">
      <c r="L117" s="443"/>
    </row>
    <row r="118" spans="12:12" x14ac:dyDescent="0.25">
      <c r="L118" s="443"/>
    </row>
    <row r="119" spans="12:12" x14ac:dyDescent="0.25">
      <c r="L119" s="443"/>
    </row>
    <row r="120" spans="12:12" x14ac:dyDescent="0.25">
      <c r="L120" s="443"/>
    </row>
    <row r="121" spans="12:12" x14ac:dyDescent="0.25">
      <c r="L121" s="443"/>
    </row>
    <row r="122" spans="12:12" x14ac:dyDescent="0.25">
      <c r="L122" s="443"/>
    </row>
    <row r="123" spans="12:12" x14ac:dyDescent="0.25">
      <c r="L123" s="443"/>
    </row>
    <row r="124" spans="12:12" x14ac:dyDescent="0.25">
      <c r="L124" s="443"/>
    </row>
    <row r="125" spans="12:12" x14ac:dyDescent="0.25">
      <c r="L125" s="443"/>
    </row>
    <row r="126" spans="12:12" x14ac:dyDescent="0.25">
      <c r="L126" s="443"/>
    </row>
    <row r="127" spans="12:12" x14ac:dyDescent="0.25">
      <c r="L127" s="443"/>
    </row>
    <row r="128" spans="12:12" x14ac:dyDescent="0.25">
      <c r="L128" s="443"/>
    </row>
    <row r="129" spans="2:12" x14ac:dyDescent="0.25">
      <c r="L129" s="443"/>
    </row>
    <row r="130" spans="2:12" hidden="1" x14ac:dyDescent="0.25">
      <c r="L130" s="443"/>
    </row>
    <row r="131" spans="2:12" hidden="1" x14ac:dyDescent="0.25">
      <c r="L131" s="443"/>
    </row>
    <row r="132" spans="2:12" hidden="1" x14ac:dyDescent="0.25">
      <c r="L132" s="443"/>
    </row>
    <row r="133" spans="2:12" ht="15.75" hidden="1" thickBot="1" x14ac:dyDescent="0.3">
      <c r="L133" s="443"/>
    </row>
    <row r="134" spans="2:12" hidden="1" x14ac:dyDescent="0.25">
      <c r="G134" s="808" t="s">
        <v>5132</v>
      </c>
      <c r="H134" s="809">
        <f>IF(E15="YES",F15,IF(E15="Partial",F15*0.6,IF(E15="no",F15*0.5,IF(E15="",""))))</f>
        <v>3</v>
      </c>
      <c r="L134" s="443"/>
    </row>
    <row r="135" spans="2:12" hidden="1" x14ac:dyDescent="0.25">
      <c r="G135" s="810" t="s">
        <v>5133</v>
      </c>
      <c r="H135" s="811">
        <f>IF(E16="YES",F16,IF(E16="Partial",F16*0.6,IF(E16="no",F16*0.5,IF(E16="",""))))</f>
        <v>1.2</v>
      </c>
      <c r="L135" s="443"/>
    </row>
    <row r="136" spans="2:12" s="69" customFormat="1" ht="15" hidden="1" customHeight="1" x14ac:dyDescent="0.25">
      <c r="B136" s="880" t="s">
        <v>1505</v>
      </c>
      <c r="C136" s="880"/>
      <c r="D136" s="73">
        <f>SUM(F13:F14)+SUM(F18:F27)+SUM(F29:F38)+SUM(F40:F50)+H139</f>
        <v>87.2</v>
      </c>
      <c r="E136" s="114"/>
      <c r="F136" s="114"/>
      <c r="G136" s="810" t="s">
        <v>5134</v>
      </c>
      <c r="H136" s="811">
        <f>IF(E17="YES",F17,IF(E17="Partial",F17*0.6,IF(E17="no",F17*0.5,IF(E17="",""))))</f>
        <v>3</v>
      </c>
      <c r="I136" s="114"/>
      <c r="K136" s="183"/>
      <c r="L136" s="405"/>
    </row>
    <row r="137" spans="2:12" s="69" customFormat="1" ht="15" hidden="1" customHeight="1" x14ac:dyDescent="0.25">
      <c r="B137" s="116"/>
      <c r="C137" s="115"/>
      <c r="D137" s="114"/>
      <c r="E137" s="114"/>
      <c r="F137" s="114"/>
      <c r="G137" s="810" t="s">
        <v>5135</v>
      </c>
      <c r="H137" s="811">
        <f>IF(E28="YES",F28,IF(E28="Partial",F28*0.6,IF(E28="no",F28*0.5,IF(E28="",""))))</f>
        <v>3</v>
      </c>
      <c r="I137" s="114"/>
      <c r="K137" s="183"/>
      <c r="L137" s="405"/>
    </row>
    <row r="138" spans="2:12" s="69" customFormat="1" ht="15" hidden="1" customHeight="1" thickBot="1" x14ac:dyDescent="0.3">
      <c r="B138" s="880" t="s">
        <v>1504</v>
      </c>
      <c r="C138" s="880"/>
      <c r="D138" s="73">
        <f>IF(ISERROR(E148/D148),"",E148/D148)</f>
        <v>2.75</v>
      </c>
      <c r="E138" s="114">
        <f>IF(ISERROR(D136/D148),"",D136/D148)</f>
        <v>2.7250000000000001</v>
      </c>
      <c r="G138" s="812" t="s">
        <v>5136</v>
      </c>
      <c r="H138" s="813">
        <f>IF(E39="YES",F39,IF(E39="Partial",F39*0.6,IF(E39="no",F39*0.5,IF(E39="",""))))</f>
        <v>3</v>
      </c>
      <c r="I138" s="114"/>
      <c r="K138" s="183"/>
      <c r="L138" s="405"/>
    </row>
    <row r="139" spans="2:12" s="69" customFormat="1" ht="15" hidden="1" customHeight="1" x14ac:dyDescent="0.25">
      <c r="B139" s="115"/>
      <c r="C139" s="115"/>
      <c r="D139" s="114"/>
      <c r="E139" s="114"/>
      <c r="F139" s="114"/>
      <c r="G139" s="114"/>
      <c r="H139" s="114">
        <f>SUM(H134:H138)</f>
        <v>13.2</v>
      </c>
      <c r="I139" s="114"/>
      <c r="K139" s="183"/>
      <c r="L139" s="405"/>
    </row>
    <row r="140" spans="2:12" s="69" customFormat="1" ht="32.25" hidden="1" customHeight="1" x14ac:dyDescent="0.25">
      <c r="B140" s="882" t="s">
        <v>1502</v>
      </c>
      <c r="C140" s="882"/>
      <c r="D140" s="73">
        <f>COUNTA(D13:D47)</f>
        <v>32</v>
      </c>
      <c r="E140" s="114"/>
      <c r="F140" s="114"/>
      <c r="G140" s="114"/>
      <c r="H140" s="114"/>
      <c r="I140" s="114"/>
      <c r="K140" s="183"/>
      <c r="L140" s="405"/>
    </row>
    <row r="141" spans="2:12" s="69" customFormat="1" ht="39" hidden="1" customHeight="1" x14ac:dyDescent="0.25">
      <c r="B141" s="883" t="s">
        <v>1507</v>
      </c>
      <c r="C141" s="883"/>
      <c r="D141" s="195">
        <f>K52</f>
        <v>0</v>
      </c>
      <c r="K141" s="183"/>
      <c r="L141" s="405"/>
    </row>
    <row r="142" spans="2:12" s="69" customFormat="1" hidden="1" x14ac:dyDescent="0.25">
      <c r="K142" s="183"/>
      <c r="L142" s="405"/>
    </row>
    <row r="143" spans="2:12" s="69" customFormat="1" ht="15" hidden="1" customHeight="1" x14ac:dyDescent="0.25">
      <c r="B143" s="880" t="s">
        <v>1506</v>
      </c>
      <c r="C143" s="880"/>
      <c r="D143" s="880"/>
      <c r="E143" s="117" t="s">
        <v>1503</v>
      </c>
      <c r="F143" s="114"/>
      <c r="G143" s="114"/>
      <c r="H143" s="114"/>
      <c r="I143" s="114"/>
      <c r="K143" s="183"/>
      <c r="L143" s="405"/>
    </row>
    <row r="144" spans="2:12" s="69" customFormat="1" ht="15" hidden="1" customHeight="1" x14ac:dyDescent="0.25">
      <c r="B144" s="880" t="s">
        <v>29</v>
      </c>
      <c r="C144" s="880"/>
      <c r="D144" s="196">
        <f>COUNTIF(E13:E47,"Yes")</f>
        <v>24</v>
      </c>
      <c r="E144" s="196">
        <f>D144*3</f>
        <v>72</v>
      </c>
      <c r="F144" s="114"/>
      <c r="G144" s="114"/>
      <c r="H144" s="114"/>
      <c r="I144" s="114"/>
      <c r="K144" s="183"/>
      <c r="L144" s="405"/>
    </row>
    <row r="145" spans="2:12" s="69" customFormat="1" ht="15" hidden="1" customHeight="1" x14ac:dyDescent="0.25">
      <c r="B145" s="880" t="s">
        <v>30</v>
      </c>
      <c r="C145" s="880"/>
      <c r="D145" s="197">
        <f>COUNTIF(E13:E47,"Partial")</f>
        <v>8</v>
      </c>
      <c r="E145" s="197">
        <f>D145*2</f>
        <v>16</v>
      </c>
      <c r="F145" s="114"/>
      <c r="G145" s="114"/>
      <c r="H145" s="114"/>
      <c r="I145" s="114"/>
      <c r="K145" s="183"/>
      <c r="L145" s="405"/>
    </row>
    <row r="146" spans="2:12" s="69" customFormat="1" ht="15" hidden="1" customHeight="1" x14ac:dyDescent="0.25">
      <c r="B146" s="880" t="s">
        <v>31</v>
      </c>
      <c r="C146" s="880"/>
      <c r="D146" s="197">
        <f>COUNTIF(E13:E47,"No")</f>
        <v>0</v>
      </c>
      <c r="E146" s="197">
        <f>D146*1</f>
        <v>0</v>
      </c>
      <c r="F146" s="114"/>
      <c r="G146" s="114"/>
      <c r="H146" s="114"/>
      <c r="I146" s="114"/>
      <c r="K146" s="183"/>
      <c r="L146" s="405"/>
    </row>
    <row r="147" spans="2:12" s="69" customFormat="1" hidden="1" x14ac:dyDescent="0.25">
      <c r="D147" s="198"/>
      <c r="E147" s="199">
        <f>D147*0</f>
        <v>0</v>
      </c>
      <c r="K147" s="183"/>
      <c r="L147" s="405"/>
    </row>
    <row r="148" spans="2:12" s="69" customFormat="1" ht="15.75" hidden="1" thickBot="1" x14ac:dyDescent="0.3">
      <c r="D148" s="350">
        <f>SUM(D144:D147)</f>
        <v>32</v>
      </c>
      <c r="E148" s="121">
        <f>SUM(E144:E147)</f>
        <v>88</v>
      </c>
      <c r="K148" s="183"/>
      <c r="L148" s="405"/>
    </row>
    <row r="149" spans="2:12" ht="15.75" hidden="1" thickTop="1" x14ac:dyDescent="0.25">
      <c r="B149" s="118" t="s">
        <v>4</v>
      </c>
      <c r="D149" s="114">
        <f>COUNTIF(E13:E49,"N/A")</f>
        <v>0</v>
      </c>
      <c r="L149" s="443"/>
    </row>
    <row r="150" spans="2:12" ht="15.75" hidden="1" thickBot="1" x14ac:dyDescent="0.3">
      <c r="D150" s="353">
        <f>SUM(D148:D149)</f>
        <v>32</v>
      </c>
      <c r="L150" s="443"/>
    </row>
    <row r="151" spans="2:12" s="1" customFormat="1" ht="71.25" hidden="1" customHeight="1" thickTop="1" x14ac:dyDescent="0.25">
      <c r="B151" s="873" t="s">
        <v>1958</v>
      </c>
      <c r="C151" s="873"/>
      <c r="D151" s="256">
        <f>SUMPRODUCT(($F13:$F112=2)*(ISBLANK($G13:$G112)))</f>
        <v>0</v>
      </c>
      <c r="K151" s="119"/>
      <c r="L151" s="406"/>
    </row>
    <row r="152" spans="2:12" hidden="1" x14ac:dyDescent="0.25">
      <c r="L152" s="443"/>
    </row>
    <row r="153" spans="2:12" hidden="1" x14ac:dyDescent="0.25">
      <c r="L153" s="443"/>
    </row>
    <row r="154" spans="2:12" hidden="1" x14ac:dyDescent="0.25">
      <c r="L154" s="443"/>
    </row>
    <row r="155" spans="2:12" hidden="1" x14ac:dyDescent="0.25">
      <c r="L155" s="443"/>
    </row>
    <row r="156" spans="2:12" hidden="1" x14ac:dyDescent="0.25">
      <c r="L156" s="443"/>
    </row>
    <row r="157" spans="2:12" hidden="1" x14ac:dyDescent="0.25">
      <c r="L157" s="443"/>
    </row>
    <row r="158" spans="2:12" hidden="1" x14ac:dyDescent="0.25">
      <c r="L158" s="443"/>
    </row>
    <row r="159" spans="2:12" hidden="1" x14ac:dyDescent="0.25">
      <c r="L159" s="443"/>
    </row>
    <row r="160" spans="2:12" hidden="1" x14ac:dyDescent="0.25">
      <c r="L160" s="443"/>
    </row>
    <row r="161" spans="12:12" hidden="1" x14ac:dyDescent="0.25">
      <c r="L161" s="443"/>
    </row>
    <row r="162" spans="12:12" hidden="1" x14ac:dyDescent="0.25">
      <c r="L162" s="443"/>
    </row>
    <row r="163" spans="12:12" hidden="1" x14ac:dyDescent="0.25">
      <c r="L163" s="443"/>
    </row>
    <row r="164" spans="12:12" hidden="1" x14ac:dyDescent="0.25">
      <c r="L164" s="443"/>
    </row>
    <row r="165" spans="12:12" hidden="1" x14ac:dyDescent="0.25">
      <c r="L165" s="443"/>
    </row>
    <row r="166" spans="12:12" hidden="1" x14ac:dyDescent="0.25">
      <c r="L166" s="443"/>
    </row>
    <row r="167" spans="12:12" hidden="1" x14ac:dyDescent="0.25">
      <c r="L167" s="443"/>
    </row>
    <row r="168" spans="12:12" hidden="1" x14ac:dyDescent="0.25">
      <c r="L168" s="443"/>
    </row>
    <row r="169" spans="12:12" hidden="1" x14ac:dyDescent="0.25">
      <c r="L169" s="443"/>
    </row>
    <row r="170" spans="12:12" hidden="1" x14ac:dyDescent="0.25">
      <c r="L170" s="443"/>
    </row>
    <row r="171" spans="12:12" hidden="1" x14ac:dyDescent="0.25">
      <c r="L171" s="443"/>
    </row>
    <row r="172" spans="12:12" hidden="1" x14ac:dyDescent="0.25">
      <c r="L172" s="443"/>
    </row>
    <row r="173" spans="12:12" hidden="1" x14ac:dyDescent="0.25">
      <c r="L173" s="443"/>
    </row>
    <row r="174" spans="12:12" hidden="1" x14ac:dyDescent="0.25">
      <c r="L174" s="443"/>
    </row>
    <row r="175" spans="12:12" hidden="1" x14ac:dyDescent="0.25">
      <c r="L175" s="443"/>
    </row>
    <row r="176" spans="12:12" hidden="1" x14ac:dyDescent="0.25">
      <c r="L176" s="443"/>
    </row>
    <row r="177" spans="12:12" x14ac:dyDescent="0.25">
      <c r="L177" s="443"/>
    </row>
    <row r="178" spans="12:12" x14ac:dyDescent="0.25">
      <c r="L178" s="443"/>
    </row>
    <row r="179" spans="12:12" x14ac:dyDescent="0.25">
      <c r="L179" s="443"/>
    </row>
    <row r="180" spans="12:12" x14ac:dyDescent="0.25">
      <c r="L180" s="443"/>
    </row>
    <row r="181" spans="12:12" x14ac:dyDescent="0.25">
      <c r="L181" s="443"/>
    </row>
    <row r="182" spans="12:12" x14ac:dyDescent="0.25">
      <c r="L182" s="443"/>
    </row>
    <row r="183" spans="12:12" x14ac:dyDescent="0.25">
      <c r="L183" s="443"/>
    </row>
    <row r="184" spans="12:12" x14ac:dyDescent="0.25">
      <c r="L184" s="443"/>
    </row>
    <row r="185" spans="12:12" x14ac:dyDescent="0.25">
      <c r="L185" s="443"/>
    </row>
    <row r="186" spans="12:12" x14ac:dyDescent="0.25">
      <c r="L186" s="443"/>
    </row>
    <row r="187" spans="12:12" x14ac:dyDescent="0.25">
      <c r="L187" s="443"/>
    </row>
    <row r="188" spans="12:12" x14ac:dyDescent="0.25">
      <c r="L188" s="443"/>
    </row>
    <row r="189" spans="12:12" x14ac:dyDescent="0.25">
      <c r="L189" s="443"/>
    </row>
    <row r="190" spans="12:12" x14ac:dyDescent="0.25">
      <c r="L190" s="443"/>
    </row>
    <row r="191" spans="12:12" x14ac:dyDescent="0.25">
      <c r="L191" s="443"/>
    </row>
    <row r="192" spans="12:12" x14ac:dyDescent="0.25">
      <c r="L192" s="443"/>
    </row>
    <row r="193" spans="12:12" x14ac:dyDescent="0.25">
      <c r="L193" s="443"/>
    </row>
    <row r="194" spans="12:12" x14ac:dyDescent="0.25">
      <c r="L194" s="443"/>
    </row>
    <row r="195" spans="12:12" x14ac:dyDescent="0.25">
      <c r="L195" s="443"/>
    </row>
    <row r="196" spans="12:12" x14ac:dyDescent="0.25">
      <c r="L196" s="443"/>
    </row>
    <row r="197" spans="12:12" x14ac:dyDescent="0.25">
      <c r="L197" s="443"/>
    </row>
    <row r="198" spans="12:12" x14ac:dyDescent="0.25">
      <c r="L198" s="443"/>
    </row>
    <row r="199" spans="12:12" x14ac:dyDescent="0.25">
      <c r="L199" s="443"/>
    </row>
    <row r="200" spans="12:12" x14ac:dyDescent="0.25">
      <c r="L200" s="443"/>
    </row>
    <row r="201" spans="12:12" x14ac:dyDescent="0.25">
      <c r="L201" s="443"/>
    </row>
    <row r="202" spans="12:12" x14ac:dyDescent="0.25">
      <c r="L202" s="443"/>
    </row>
    <row r="203" spans="12:12" x14ac:dyDescent="0.25">
      <c r="L203" s="443"/>
    </row>
    <row r="204" spans="12:12" x14ac:dyDescent="0.25">
      <c r="L204" s="443"/>
    </row>
    <row r="205" spans="12:12" x14ac:dyDescent="0.25">
      <c r="L205" s="443"/>
    </row>
    <row r="206" spans="12:12" x14ac:dyDescent="0.25">
      <c r="L206" s="443"/>
    </row>
    <row r="207" spans="12:12" x14ac:dyDescent="0.25">
      <c r="L207" s="443"/>
    </row>
    <row r="208" spans="12:12" x14ac:dyDescent="0.25">
      <c r="L208" s="443"/>
    </row>
    <row r="209" spans="12:12" x14ac:dyDescent="0.25">
      <c r="L209" s="443"/>
    </row>
    <row r="210" spans="12:12" x14ac:dyDescent="0.25">
      <c r="L210" s="443"/>
    </row>
    <row r="211" spans="12:12" x14ac:dyDescent="0.25">
      <c r="L211" s="443"/>
    </row>
    <row r="212" spans="12:12" x14ac:dyDescent="0.25">
      <c r="L212" s="443"/>
    </row>
    <row r="213" spans="12:12" x14ac:dyDescent="0.25">
      <c r="L213" s="443"/>
    </row>
    <row r="214" spans="12:12" x14ac:dyDescent="0.25">
      <c r="L214" s="443"/>
    </row>
    <row r="215" spans="12:12" x14ac:dyDescent="0.25">
      <c r="L215" s="443"/>
    </row>
    <row r="216" spans="12:12" x14ac:dyDescent="0.25">
      <c r="L216" s="443"/>
    </row>
    <row r="217" spans="12:12" x14ac:dyDescent="0.25">
      <c r="L217" s="443"/>
    </row>
    <row r="218" spans="12:12" x14ac:dyDescent="0.25">
      <c r="L218" s="443"/>
    </row>
    <row r="219" spans="12:12" x14ac:dyDescent="0.25">
      <c r="L219" s="443"/>
    </row>
    <row r="220" spans="12:12" x14ac:dyDescent="0.25">
      <c r="L220" s="443"/>
    </row>
    <row r="221" spans="12:12" x14ac:dyDescent="0.25">
      <c r="L221" s="443"/>
    </row>
    <row r="222" spans="12:12" x14ac:dyDescent="0.25">
      <c r="L222" s="443"/>
    </row>
    <row r="223" spans="12:12" x14ac:dyDescent="0.25">
      <c r="L223" s="443"/>
    </row>
    <row r="224" spans="12:12" x14ac:dyDescent="0.25">
      <c r="L224" s="443"/>
    </row>
    <row r="225" spans="12:12" x14ac:dyDescent="0.25">
      <c r="L225" s="443"/>
    </row>
    <row r="226" spans="12:12" x14ac:dyDescent="0.25">
      <c r="L226" s="443"/>
    </row>
    <row r="227" spans="12:12" x14ac:dyDescent="0.25">
      <c r="L227" s="443"/>
    </row>
    <row r="228" spans="12:12" x14ac:dyDescent="0.25">
      <c r="L228" s="443"/>
    </row>
    <row r="229" spans="12:12" x14ac:dyDescent="0.25">
      <c r="L229" s="443"/>
    </row>
    <row r="230" spans="12:12" x14ac:dyDescent="0.25">
      <c r="L230" s="443"/>
    </row>
    <row r="231" spans="12:12" x14ac:dyDescent="0.25">
      <c r="L231" s="443"/>
    </row>
    <row r="232" spans="12:12" x14ac:dyDescent="0.25">
      <c r="L232" s="443"/>
    </row>
    <row r="233" spans="12:12" x14ac:dyDescent="0.25">
      <c r="L233" s="443"/>
    </row>
    <row r="234" spans="12:12" x14ac:dyDescent="0.25">
      <c r="L234" s="443"/>
    </row>
    <row r="235" spans="12:12" x14ac:dyDescent="0.25">
      <c r="L235" s="443"/>
    </row>
    <row r="236" spans="12:12" x14ac:dyDescent="0.25">
      <c r="L236" s="443"/>
    </row>
    <row r="237" spans="12:12" x14ac:dyDescent="0.25">
      <c r="L237" s="443"/>
    </row>
    <row r="238" spans="12:12" x14ac:dyDescent="0.25">
      <c r="L238" s="443"/>
    </row>
  </sheetData>
  <sheetProtection password="CCDD" sheet="1" objects="1" scenarios="1" selectLockedCells="1"/>
  <mergeCells count="22">
    <mergeCell ref="M10:O10"/>
    <mergeCell ref="B144:C144"/>
    <mergeCell ref="B145:C145"/>
    <mergeCell ref="B2:I2"/>
    <mergeCell ref="B3:I3"/>
    <mergeCell ref="D5:D6"/>
    <mergeCell ref="G5:G6"/>
    <mergeCell ref="I5:I6"/>
    <mergeCell ref="B151:C151"/>
    <mergeCell ref="B8:C9"/>
    <mergeCell ref="D8:D9"/>
    <mergeCell ref="F8:G9"/>
    <mergeCell ref="H8:H9"/>
    <mergeCell ref="B136:C136"/>
    <mergeCell ref="B138:C138"/>
    <mergeCell ref="B48:I48"/>
    <mergeCell ref="B49:I49"/>
    <mergeCell ref="B50:I50"/>
    <mergeCell ref="B146:C146"/>
    <mergeCell ref="B140:C140"/>
    <mergeCell ref="B141:C141"/>
    <mergeCell ref="B143:D143"/>
  </mergeCells>
  <conditionalFormatting sqref="E35:E45 E13:E22 E24:E26 E28:E33 E47">
    <cfRule type="cellIs" dxfId="4274" priority="529" stopIfTrue="1" operator="equal">
      <formula>"Yes"</formula>
    </cfRule>
    <cfRule type="expression" dxfId="4273" priority="530" stopIfTrue="1">
      <formula>NOT(ISERROR(SEARCH("n/a",E13)))</formula>
    </cfRule>
    <cfRule type="expression" dxfId="4272" priority="531" stopIfTrue="1">
      <formula>NOT(ISERROR(SEARCH("partial",E13)))</formula>
    </cfRule>
  </conditionalFormatting>
  <conditionalFormatting sqref="F13:F22 F24:F26 F28:F33 F35:F45 F47">
    <cfRule type="cellIs" dxfId="4271" priority="526" stopIfTrue="1" operator="equal">
      <formula>3</formula>
    </cfRule>
    <cfRule type="cellIs" dxfId="4270" priority="527" stopIfTrue="1" operator="equal">
      <formula>2</formula>
    </cfRule>
    <cfRule type="cellIs" dxfId="4269" priority="528" stopIfTrue="1" operator="equal">
      <formula>1</formula>
    </cfRule>
  </conditionalFormatting>
  <conditionalFormatting sqref="E35:E45 E13:E22 E24:E26 E28:E33 E47">
    <cfRule type="cellIs" dxfId="4268" priority="523" stopIfTrue="1" operator="equal">
      <formula>"Yes"</formula>
    </cfRule>
    <cfRule type="cellIs" dxfId="4267" priority="524" stopIfTrue="1" operator="equal">
      <formula>"PARTIAL"</formula>
    </cfRule>
    <cfRule type="cellIs" dxfId="4266" priority="525" stopIfTrue="1" operator="equal">
      <formula>"NO"</formula>
    </cfRule>
  </conditionalFormatting>
  <conditionalFormatting sqref="E35:E45 E13:E22 E24:E26 E28:E33 E47">
    <cfRule type="containsText" dxfId="4265" priority="519" operator="containsText" text="N/A">
      <formula>NOT(ISERROR(SEARCH("N/A",E13)))</formula>
    </cfRule>
    <cfRule type="containsText" dxfId="4264" priority="520" operator="containsText" text="No">
      <formula>NOT(ISERROR(SEARCH("No",E13)))</formula>
    </cfRule>
    <cfRule type="containsText" dxfId="4263" priority="521" operator="containsText" text="Partial">
      <formula>NOT(ISERROR(SEARCH("Partial",E13)))</formula>
    </cfRule>
    <cfRule type="containsText" dxfId="4262" priority="522" operator="containsText" text="Yes">
      <formula>NOT(ISERROR(SEARCH("Yes",E13)))</formula>
    </cfRule>
  </conditionalFormatting>
  <conditionalFormatting sqref="F13:F22 F24:F26 F28:F33 F35:F45 F47">
    <cfRule type="cellIs" dxfId="4261" priority="502" operator="equal">
      <formula>1</formula>
    </cfRule>
    <cfRule type="cellIs" dxfId="4260" priority="503" operator="equal">
      <formula>1</formula>
    </cfRule>
    <cfRule type="containsText" dxfId="4259" priority="508" operator="containsText" text="N/A">
      <formula>NOT(ISERROR(SEARCH("N/A",F13)))</formula>
    </cfRule>
    <cfRule type="cellIs" dxfId="4258" priority="509" operator="equal">
      <formula>1</formula>
    </cfRule>
    <cfRule type="cellIs" dxfId="4257" priority="510" operator="equal">
      <formula>1</formula>
    </cfRule>
    <cfRule type="cellIs" dxfId="4256" priority="511" operator="equal">
      <formula>2</formula>
    </cfRule>
    <cfRule type="cellIs" dxfId="4255" priority="512" operator="equal">
      <formula>2</formula>
    </cfRule>
    <cfRule type="cellIs" dxfId="4254" priority="513" operator="equal">
      <formula>2</formula>
    </cfRule>
    <cfRule type="cellIs" dxfId="4253" priority="514" operator="equal">
      <formula>3</formula>
    </cfRule>
    <cfRule type="containsBlanks" dxfId="4252" priority="515">
      <formula>LEN(TRIM(F13))=0</formula>
    </cfRule>
    <cfRule type="cellIs" dxfId="4251" priority="516" stopIfTrue="1" operator="equal">
      <formula>3</formula>
    </cfRule>
    <cfRule type="cellIs" dxfId="4250" priority="517" stopIfTrue="1" operator="equal">
      <formula>2</formula>
    </cfRule>
    <cfRule type="cellIs" dxfId="4249" priority="518" stopIfTrue="1" operator="equal">
      <formula>1</formula>
    </cfRule>
  </conditionalFormatting>
  <conditionalFormatting sqref="F13:F22 F24:F26 F28:F33 F35:F45 F47">
    <cfRule type="cellIs" dxfId="4248" priority="507" operator="equal">
      <formula>1</formula>
    </cfRule>
  </conditionalFormatting>
  <conditionalFormatting sqref="E35:E45 E13:E22 E24:E26 E28:E33 E47">
    <cfRule type="containsText" dxfId="4247" priority="504" operator="containsText" text="N/A">
      <formula>NOT(ISERROR(SEARCH("N/A",E13)))</formula>
    </cfRule>
    <cfRule type="containsBlanks" dxfId="4246" priority="505">
      <formula>LEN(TRIM(E13))=0</formula>
    </cfRule>
    <cfRule type="containsText" dxfId="4245" priority="506" operator="containsText" text="&quot; &quot;">
      <formula>NOT(ISERROR(SEARCH(""" """,E13)))</formula>
    </cfRule>
  </conditionalFormatting>
  <conditionalFormatting sqref="E13:F22 E35:F45 E47:F47">
    <cfRule type="expression" priority="501">
      <formula>(ISBLANK($G13))*($F13=2)</formula>
    </cfRule>
  </conditionalFormatting>
  <conditionalFormatting sqref="G35:G45 G13:G22 G47">
    <cfRule type="expression" dxfId="4244" priority="500">
      <formula>(ISBLANK($G13))*($F13=2)</formula>
    </cfRule>
  </conditionalFormatting>
  <conditionalFormatting sqref="E24:F26">
    <cfRule type="expression" priority="341">
      <formula>(ISBLANK($G24))*($F24=2)</formula>
    </cfRule>
  </conditionalFormatting>
  <conditionalFormatting sqref="G24:G26">
    <cfRule type="expression" dxfId="4243" priority="340">
      <formula>(ISBLANK($G24))*($F24=2)</formula>
    </cfRule>
  </conditionalFormatting>
  <conditionalFormatting sqref="E28:F33">
    <cfRule type="expression" priority="309">
      <formula>(ISBLANK($G28))*($F28=2)</formula>
    </cfRule>
  </conditionalFormatting>
  <conditionalFormatting sqref="G28:G33">
    <cfRule type="expression" dxfId="4242" priority="308">
      <formula>(ISBLANK($G28))*($F28=2)</formula>
    </cfRule>
  </conditionalFormatting>
  <conditionalFormatting sqref="F24">
    <cfRule type="expression" priority="41">
      <formula>(ISBLANK($G24))*($F24=2)</formula>
    </cfRule>
  </conditionalFormatting>
  <conditionalFormatting sqref="F25">
    <cfRule type="expression" priority="40">
      <formula>(ISBLANK($G25))*($F25=2)</formula>
    </cfRule>
  </conditionalFormatting>
  <conditionalFormatting sqref="F26">
    <cfRule type="expression" priority="39">
      <formula>(ISBLANK($G26))*($F26=2)</formula>
    </cfRule>
  </conditionalFormatting>
  <conditionalFormatting sqref="F28">
    <cfRule type="expression" priority="38">
      <formula>(ISBLANK($G28))*($F28=2)</formula>
    </cfRule>
  </conditionalFormatting>
  <conditionalFormatting sqref="F29">
    <cfRule type="expression" priority="37">
      <formula>(ISBLANK($G29))*($F29=2)</formula>
    </cfRule>
  </conditionalFormatting>
  <conditionalFormatting sqref="F30">
    <cfRule type="expression" priority="36">
      <formula>(ISBLANK($G30))*($F30=2)</formula>
    </cfRule>
  </conditionalFormatting>
  <conditionalFormatting sqref="F31">
    <cfRule type="expression" priority="35">
      <formula>(ISBLANK($G31))*($F31=2)</formula>
    </cfRule>
  </conditionalFormatting>
  <conditionalFormatting sqref="F32">
    <cfRule type="expression" priority="34">
      <formula>(ISBLANK($G32))*($F32=2)</formula>
    </cfRule>
  </conditionalFormatting>
  <conditionalFormatting sqref="F33">
    <cfRule type="expression" priority="33">
      <formula>(ISBLANK($G33))*($F33=2)</formula>
    </cfRule>
  </conditionalFormatting>
  <conditionalFormatting sqref="E46">
    <cfRule type="cellIs" dxfId="4241" priority="30" stopIfTrue="1" operator="equal">
      <formula>"Yes"</formula>
    </cfRule>
    <cfRule type="expression" dxfId="4240" priority="31" stopIfTrue="1">
      <formula>NOT(ISERROR(SEARCH("n/a",E46)))</formula>
    </cfRule>
    <cfRule type="expression" dxfId="4239" priority="32" stopIfTrue="1">
      <formula>NOT(ISERROR(SEARCH("partial",E46)))</formula>
    </cfRule>
  </conditionalFormatting>
  <conditionalFormatting sqref="F46">
    <cfRule type="cellIs" dxfId="4238" priority="27" stopIfTrue="1" operator="equal">
      <formula>3</formula>
    </cfRule>
    <cfRule type="cellIs" dxfId="4237" priority="28" stopIfTrue="1" operator="equal">
      <formula>2</formula>
    </cfRule>
    <cfRule type="cellIs" dxfId="4236" priority="29" stopIfTrue="1" operator="equal">
      <formula>1</formula>
    </cfRule>
  </conditionalFormatting>
  <conditionalFormatting sqref="E46">
    <cfRule type="cellIs" dxfId="4235" priority="24" stopIfTrue="1" operator="equal">
      <formula>"Yes"</formula>
    </cfRule>
    <cfRule type="cellIs" dxfId="4234" priority="25" stopIfTrue="1" operator="equal">
      <formula>"PARTIAL"</formula>
    </cfRule>
    <cfRule type="cellIs" dxfId="4233" priority="26" stopIfTrue="1" operator="equal">
      <formula>"NO"</formula>
    </cfRule>
  </conditionalFormatting>
  <conditionalFormatting sqref="E46">
    <cfRule type="containsText" dxfId="4232" priority="20" operator="containsText" text="N/A">
      <formula>NOT(ISERROR(SEARCH("N/A",E46)))</formula>
    </cfRule>
    <cfRule type="containsText" dxfId="4231" priority="21" operator="containsText" text="No">
      <formula>NOT(ISERROR(SEARCH("No",E46)))</formula>
    </cfRule>
    <cfRule type="containsText" dxfId="4230" priority="22" operator="containsText" text="Partial">
      <formula>NOT(ISERROR(SEARCH("Partial",E46)))</formula>
    </cfRule>
    <cfRule type="containsText" dxfId="4229" priority="23" operator="containsText" text="Yes">
      <formula>NOT(ISERROR(SEARCH("Yes",E46)))</formula>
    </cfRule>
  </conditionalFormatting>
  <conditionalFormatting sqref="F46">
    <cfRule type="cellIs" dxfId="4228" priority="3" operator="equal">
      <formula>1</formula>
    </cfRule>
    <cfRule type="cellIs" dxfId="4227" priority="4" operator="equal">
      <formula>1</formula>
    </cfRule>
    <cfRule type="containsText" dxfId="4226" priority="9" operator="containsText" text="N/A">
      <formula>NOT(ISERROR(SEARCH("N/A",F46)))</formula>
    </cfRule>
    <cfRule type="cellIs" dxfId="4225" priority="10" operator="equal">
      <formula>1</formula>
    </cfRule>
    <cfRule type="cellIs" dxfId="4224" priority="11" operator="equal">
      <formula>1</formula>
    </cfRule>
    <cfRule type="cellIs" dxfId="4223" priority="12" operator="equal">
      <formula>2</formula>
    </cfRule>
    <cfRule type="cellIs" dxfId="4222" priority="13" operator="equal">
      <formula>2</formula>
    </cfRule>
    <cfRule type="cellIs" dxfId="4221" priority="14" operator="equal">
      <formula>2</formula>
    </cfRule>
    <cfRule type="cellIs" dxfId="4220" priority="15" operator="equal">
      <formula>3</formula>
    </cfRule>
    <cfRule type="containsBlanks" dxfId="4219" priority="16">
      <formula>LEN(TRIM(F46))=0</formula>
    </cfRule>
    <cfRule type="cellIs" dxfId="4218" priority="17" stopIfTrue="1" operator="equal">
      <formula>3</formula>
    </cfRule>
    <cfRule type="cellIs" dxfId="4217" priority="18" stopIfTrue="1" operator="equal">
      <formula>2</formula>
    </cfRule>
    <cfRule type="cellIs" dxfId="4216" priority="19" stopIfTrue="1" operator="equal">
      <formula>1</formula>
    </cfRule>
  </conditionalFormatting>
  <conditionalFormatting sqref="F46">
    <cfRule type="cellIs" dxfId="4215" priority="8" operator="equal">
      <formula>1</formula>
    </cfRule>
  </conditionalFormatting>
  <conditionalFormatting sqref="E46">
    <cfRule type="containsText" dxfId="4214" priority="5" operator="containsText" text="N/A">
      <formula>NOT(ISERROR(SEARCH("N/A",E46)))</formula>
    </cfRule>
    <cfRule type="containsBlanks" dxfId="4213" priority="6">
      <formula>LEN(TRIM(E46))=0</formula>
    </cfRule>
    <cfRule type="containsText" dxfId="4212" priority="7" operator="containsText" text="&quot; &quot;">
      <formula>NOT(ISERROR(SEARCH(""" """,E46)))</formula>
    </cfRule>
  </conditionalFormatting>
  <conditionalFormatting sqref="E46:F46">
    <cfRule type="expression" priority="2">
      <formula>(ISBLANK($G46))*($F46=2)</formula>
    </cfRule>
  </conditionalFormatting>
  <conditionalFormatting sqref="G46">
    <cfRule type="expression" dxfId="4211" priority="1">
      <formula>(ISBLANK($G46))*($F46=2)</formula>
    </cfRule>
  </conditionalFormatting>
  <dataValidations count="2">
    <dataValidation type="list" allowBlank="1" showInputMessage="1" showErrorMessage="1" promptTitle="Select from the list" prompt="Please elaborate if 'PARTIAL'." sqref="E22">
      <formula1>Response</formula1>
    </dataValidation>
    <dataValidation type="list" allowBlank="1" showInputMessage="1" showErrorMessage="1" promptTitle="Select from the list" prompt="Please elaborate if 'PARTIAL'." sqref="E24:E26 E13:E21 E28:E33 E35:E47">
      <formula1>ExNA</formula1>
    </dataValidation>
  </dataValidations>
  <pageMargins left="0.23622047244094491" right="0.23622047244094491" top="0.74803149606299213" bottom="0.74803149606299213" header="0.31496062992125984" footer="0.31496062992125984"/>
  <pageSetup paperSize="9" scale="6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tabColor rgb="FF00FF00"/>
    <pageSetUpPr fitToPage="1"/>
  </sheetPr>
  <dimension ref="A1:O223"/>
  <sheetViews>
    <sheetView view="pageBreakPreview" topLeftCell="A3" zoomScale="80" zoomScaleSheetLayoutView="80" workbookViewId="0">
      <pane xSplit="4" ySplit="9" topLeftCell="E12" activePane="bottomRight" state="frozen"/>
      <selection activeCell="E12" sqref="E12"/>
      <selection pane="topRight" activeCell="E12" sqref="E12"/>
      <selection pane="bottomLeft" activeCell="E12" sqref="E12"/>
      <selection pane="bottomRight" activeCell="E47" sqref="E47"/>
    </sheetView>
  </sheetViews>
  <sheetFormatPr defaultRowHeight="15" x14ac:dyDescent="0.25"/>
  <cols>
    <col min="1" max="1" width="3.7109375" style="11" customWidth="1"/>
    <col min="2" max="2" width="5.28515625" style="54" customWidth="1"/>
    <col min="3" max="3" width="15.28515625" style="12" customWidth="1"/>
    <col min="4" max="4" width="35.7109375" style="11" customWidth="1"/>
    <col min="5" max="5" width="11.85546875" style="11" customWidth="1"/>
    <col min="6" max="6" width="10.7109375" style="11" customWidth="1"/>
    <col min="7" max="7" width="25.140625" style="11" customWidth="1"/>
    <col min="8" max="8" width="23.42578125" style="11" customWidth="1"/>
    <col min="9" max="9" width="34.5703125" style="11" customWidth="1"/>
    <col min="10" max="10" width="3.7109375" style="11" customWidth="1"/>
    <col min="11" max="11" width="9.140625" style="19" hidden="1" customWidth="1"/>
    <col min="12" max="12" width="4.85546875" style="11" customWidth="1"/>
    <col min="13" max="13" width="16.7109375" style="11" customWidth="1"/>
    <col min="14" max="14" width="14" style="11" customWidth="1"/>
    <col min="15" max="15" width="29" style="11" customWidth="1"/>
    <col min="16" max="16384" width="9.140625" style="11"/>
  </cols>
  <sheetData>
    <row r="1" spans="1:15" s="69" customFormat="1" ht="15.75" hidden="1" thickBot="1" x14ac:dyDescent="0.3">
      <c r="A1" s="95"/>
      <c r="B1" s="240"/>
      <c r="C1" s="100"/>
      <c r="D1" s="100"/>
      <c r="E1" s="100"/>
      <c r="F1" s="100"/>
      <c r="G1" s="100"/>
      <c r="H1" s="100"/>
      <c r="I1" s="100"/>
      <c r="J1" s="101"/>
      <c r="K1" s="119"/>
      <c r="L1" s="394"/>
    </row>
    <row r="2" spans="1:15" s="69" customFormat="1" ht="15.75" hidden="1" customHeight="1" thickBot="1" x14ac:dyDescent="0.3">
      <c r="A2" s="90"/>
      <c r="B2" s="885" t="s">
        <v>1475</v>
      </c>
      <c r="C2" s="886"/>
      <c r="D2" s="886"/>
      <c r="E2" s="886"/>
      <c r="F2" s="886"/>
      <c r="G2" s="886"/>
      <c r="H2" s="886"/>
      <c r="I2" s="887"/>
      <c r="J2" s="93"/>
      <c r="K2" s="119"/>
      <c r="L2" s="395"/>
    </row>
    <row r="3" spans="1:15" s="69" customFormat="1" ht="15" customHeight="1" thickBot="1" x14ac:dyDescent="0.3">
      <c r="A3" s="517"/>
      <c r="B3" s="902" t="s">
        <v>368</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602"/>
      <c r="C7" s="519"/>
      <c r="D7" s="519"/>
      <c r="E7" s="519"/>
      <c r="F7" s="519"/>
      <c r="G7" s="519"/>
      <c r="H7" s="519"/>
      <c r="I7" s="519"/>
      <c r="J7" s="518"/>
      <c r="K7" s="119"/>
      <c r="L7" s="242"/>
    </row>
    <row r="8" spans="1:15" s="69" customFormat="1" x14ac:dyDescent="0.25">
      <c r="A8" s="517"/>
      <c r="B8" s="911"/>
      <c r="C8" s="912"/>
      <c r="D8" s="915">
        <f>D144</f>
        <v>2.3333333333333335</v>
      </c>
      <c r="E8" s="519"/>
      <c r="F8" s="911"/>
      <c r="G8" s="912"/>
      <c r="H8" s="916">
        <f>D147</f>
        <v>0</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8.75"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ht="23.1" customHeight="1" x14ac:dyDescent="0.25">
      <c r="A12" s="721"/>
      <c r="B12" s="462" t="s">
        <v>441</v>
      </c>
      <c r="C12" s="463"/>
      <c r="D12" s="463"/>
      <c r="E12" s="463"/>
      <c r="F12" s="463"/>
      <c r="G12" s="463"/>
      <c r="H12" s="463"/>
      <c r="I12" s="464"/>
      <c r="J12" s="722"/>
      <c r="K12" s="119"/>
    </row>
    <row r="13" spans="1:15" ht="58.5" customHeight="1" x14ac:dyDescent="0.25">
      <c r="A13" s="721"/>
      <c r="B13" s="621">
        <v>1</v>
      </c>
      <c r="C13" s="383"/>
      <c r="D13" s="383" t="s">
        <v>4881</v>
      </c>
      <c r="E13" s="112" t="s">
        <v>30</v>
      </c>
      <c r="F13" s="763">
        <f t="shared" ref="F13:F32" si="0">IF(E13="yes",3,IF(E13="Partial",2,IF(E13="No",1,IF(E13="N/A","",IF(E13="","")))))</f>
        <v>2</v>
      </c>
      <c r="G13" s="89" t="s">
        <v>5154</v>
      </c>
      <c r="H13" s="383" t="s">
        <v>4638</v>
      </c>
      <c r="I13" s="383" t="s">
        <v>4910</v>
      </c>
      <c r="J13" s="723"/>
      <c r="K13" s="119">
        <f t="shared" ref="K13:K18" si="1">IF(E13="",1,0)</f>
        <v>0</v>
      </c>
      <c r="L13" s="403"/>
      <c r="M13" s="720"/>
      <c r="N13" s="720"/>
      <c r="O13" s="720"/>
    </row>
    <row r="14" spans="1:15" ht="60" x14ac:dyDescent="0.25">
      <c r="A14" s="721"/>
      <c r="B14" s="621">
        <v>2</v>
      </c>
      <c r="C14" s="383"/>
      <c r="D14" s="383" t="s">
        <v>1955</v>
      </c>
      <c r="E14" s="112" t="s">
        <v>29</v>
      </c>
      <c r="F14" s="763">
        <f t="shared" si="0"/>
        <v>3</v>
      </c>
      <c r="G14" s="89"/>
      <c r="H14" s="383" t="s">
        <v>1189</v>
      </c>
      <c r="I14" s="383" t="s">
        <v>1188</v>
      </c>
      <c r="J14" s="723"/>
      <c r="K14" s="119">
        <f t="shared" si="1"/>
        <v>0</v>
      </c>
      <c r="L14" s="403"/>
      <c r="M14" s="720"/>
      <c r="N14" s="720"/>
      <c r="O14" s="720"/>
    </row>
    <row r="15" spans="1:15" ht="75" x14ac:dyDescent="0.25">
      <c r="A15" s="721"/>
      <c r="B15" s="621">
        <v>3</v>
      </c>
      <c r="C15" s="383"/>
      <c r="D15" s="383" t="s">
        <v>126</v>
      </c>
      <c r="E15" s="112" t="s">
        <v>29</v>
      </c>
      <c r="F15" s="763">
        <f t="shared" si="0"/>
        <v>3</v>
      </c>
      <c r="G15" s="89"/>
      <c r="H15" s="383" t="s">
        <v>1954</v>
      </c>
      <c r="I15" s="383" t="s">
        <v>2935</v>
      </c>
      <c r="J15" s="723"/>
      <c r="K15" s="119">
        <f t="shared" si="1"/>
        <v>0</v>
      </c>
      <c r="L15" s="403"/>
      <c r="M15" s="720"/>
      <c r="N15" s="720"/>
      <c r="O15" s="720"/>
    </row>
    <row r="16" spans="1:15" ht="60" x14ac:dyDescent="0.25">
      <c r="A16" s="721"/>
      <c r="B16" s="621">
        <v>4</v>
      </c>
      <c r="C16" s="383"/>
      <c r="D16" s="383" t="s">
        <v>127</v>
      </c>
      <c r="E16" s="112" t="s">
        <v>29</v>
      </c>
      <c r="F16" s="763">
        <f t="shared" si="0"/>
        <v>3</v>
      </c>
      <c r="G16" s="89"/>
      <c r="H16" s="383" t="s">
        <v>1952</v>
      </c>
      <c r="I16" s="383" t="s">
        <v>1953</v>
      </c>
      <c r="J16" s="723"/>
      <c r="K16" s="119">
        <f t="shared" si="1"/>
        <v>0</v>
      </c>
      <c r="L16" s="403"/>
      <c r="M16" s="720"/>
      <c r="N16" s="720"/>
      <c r="O16" s="720"/>
    </row>
    <row r="17" spans="1:15" ht="45" x14ac:dyDescent="0.25">
      <c r="A17" s="721"/>
      <c r="B17" s="621">
        <v>5</v>
      </c>
      <c r="C17" s="383"/>
      <c r="D17" s="383" t="s">
        <v>4888</v>
      </c>
      <c r="E17" s="112" t="s">
        <v>29</v>
      </c>
      <c r="F17" s="763">
        <f t="shared" si="0"/>
        <v>3</v>
      </c>
      <c r="G17" s="89"/>
      <c r="H17" s="385" t="s">
        <v>4896</v>
      </c>
      <c r="I17" s="385" t="s">
        <v>4897</v>
      </c>
      <c r="J17" s="723"/>
      <c r="K17" s="119">
        <f t="shared" si="1"/>
        <v>0</v>
      </c>
      <c r="L17" s="403"/>
      <c r="M17" s="720"/>
      <c r="N17" s="720"/>
      <c r="O17" s="720"/>
    </row>
    <row r="18" spans="1:15" s="23" customFormat="1" ht="120" x14ac:dyDescent="0.25">
      <c r="A18" s="685"/>
      <c r="B18" s="621">
        <v>6</v>
      </c>
      <c r="C18" s="687"/>
      <c r="D18" s="689" t="s">
        <v>3661</v>
      </c>
      <c r="E18" s="112" t="s">
        <v>30</v>
      </c>
      <c r="F18" s="763">
        <f t="shared" si="0"/>
        <v>2</v>
      </c>
      <c r="G18" s="89" t="s">
        <v>5160</v>
      </c>
      <c r="H18" s="689" t="s">
        <v>1848</v>
      </c>
      <c r="I18" s="689" t="s">
        <v>35</v>
      </c>
      <c r="J18" s="686"/>
      <c r="K18" s="119">
        <f t="shared" si="1"/>
        <v>0</v>
      </c>
      <c r="L18" s="411"/>
      <c r="M18" s="511"/>
      <c r="N18" s="511"/>
      <c r="O18" s="511"/>
    </row>
    <row r="19" spans="1:15" s="23" customFormat="1" ht="45" x14ac:dyDescent="0.25">
      <c r="A19" s="685"/>
      <c r="B19" s="621">
        <v>7</v>
      </c>
      <c r="C19" s="687"/>
      <c r="D19" s="689" t="s">
        <v>4889</v>
      </c>
      <c r="E19" s="112" t="s">
        <v>30</v>
      </c>
      <c r="F19" s="763">
        <f t="shared" si="0"/>
        <v>2</v>
      </c>
      <c r="G19" s="89" t="s">
        <v>5161</v>
      </c>
      <c r="H19" s="689" t="s">
        <v>4900</v>
      </c>
      <c r="I19" s="689" t="s">
        <v>4901</v>
      </c>
      <c r="J19" s="686"/>
      <c r="K19" s="119">
        <f t="shared" ref="K19:K25" si="2">IF(E19="",1,0)</f>
        <v>0</v>
      </c>
      <c r="L19" s="411"/>
      <c r="M19" s="511"/>
      <c r="N19" s="511"/>
      <c r="O19" s="511"/>
    </row>
    <row r="20" spans="1:15" s="23" customFormat="1" ht="105" x14ac:dyDescent="0.25">
      <c r="A20" s="685"/>
      <c r="B20" s="621">
        <v>8</v>
      </c>
      <c r="C20" s="687"/>
      <c r="D20" s="689" t="s">
        <v>5008</v>
      </c>
      <c r="E20" s="112" t="s">
        <v>31</v>
      </c>
      <c r="F20" s="763">
        <f t="shared" si="0"/>
        <v>1</v>
      </c>
      <c r="G20" s="89"/>
      <c r="H20" s="689" t="s">
        <v>5012</v>
      </c>
      <c r="I20" s="689" t="s">
        <v>5009</v>
      </c>
      <c r="J20" s="686"/>
      <c r="K20" s="119">
        <f t="shared" si="2"/>
        <v>0</v>
      </c>
      <c r="L20" s="411"/>
      <c r="M20" s="511"/>
      <c r="N20" s="511"/>
      <c r="O20" s="511"/>
    </row>
    <row r="21" spans="1:15" s="23" customFormat="1" ht="75" x14ac:dyDescent="0.25">
      <c r="A21" s="685"/>
      <c r="B21" s="621">
        <v>9</v>
      </c>
      <c r="C21" s="687"/>
      <c r="D21" s="383" t="s">
        <v>4893</v>
      </c>
      <c r="E21" s="112" t="s">
        <v>31</v>
      </c>
      <c r="F21" s="763">
        <f t="shared" si="0"/>
        <v>1</v>
      </c>
      <c r="G21" s="89"/>
      <c r="H21" s="689" t="s">
        <v>4902</v>
      </c>
      <c r="I21" s="689" t="s">
        <v>4894</v>
      </c>
      <c r="J21" s="686"/>
      <c r="K21" s="119">
        <f t="shared" si="2"/>
        <v>0</v>
      </c>
      <c r="L21" s="411"/>
      <c r="M21" s="511"/>
      <c r="N21" s="511"/>
      <c r="O21" s="511"/>
    </row>
    <row r="22" spans="1:15" s="23" customFormat="1" ht="60" x14ac:dyDescent="0.25">
      <c r="A22" s="685"/>
      <c r="B22" s="621">
        <v>10</v>
      </c>
      <c r="C22" s="687"/>
      <c r="D22" s="689" t="s">
        <v>5010</v>
      </c>
      <c r="E22" s="112" t="s">
        <v>29</v>
      </c>
      <c r="F22" s="763">
        <f t="shared" si="0"/>
        <v>3</v>
      </c>
      <c r="G22" s="89"/>
      <c r="H22" s="689" t="s">
        <v>4904</v>
      </c>
      <c r="I22" s="689" t="s">
        <v>4903</v>
      </c>
      <c r="J22" s="686"/>
      <c r="K22" s="119">
        <f t="shared" si="2"/>
        <v>0</v>
      </c>
      <c r="L22" s="411"/>
      <c r="M22" s="511"/>
      <c r="N22" s="511"/>
      <c r="O22" s="511"/>
    </row>
    <row r="23" spans="1:15" s="23" customFormat="1" ht="75" x14ac:dyDescent="0.25">
      <c r="A23" s="685"/>
      <c r="B23" s="621">
        <v>11</v>
      </c>
      <c r="C23" s="687"/>
      <c r="D23" s="689" t="s">
        <v>4890</v>
      </c>
      <c r="E23" s="112" t="s">
        <v>29</v>
      </c>
      <c r="F23" s="763">
        <f t="shared" si="0"/>
        <v>3</v>
      </c>
      <c r="G23" s="89"/>
      <c r="H23" s="689" t="s">
        <v>4905</v>
      </c>
      <c r="I23" s="689" t="s">
        <v>4906</v>
      </c>
      <c r="J23" s="686"/>
      <c r="K23" s="119">
        <f t="shared" si="2"/>
        <v>0</v>
      </c>
      <c r="L23" s="411"/>
      <c r="M23" s="511"/>
      <c r="N23" s="511"/>
      <c r="O23" s="511"/>
    </row>
    <row r="24" spans="1:15" s="23" customFormat="1" ht="90" x14ac:dyDescent="0.25">
      <c r="A24" s="685"/>
      <c r="B24" s="621">
        <v>12</v>
      </c>
      <c r="C24" s="687"/>
      <c r="D24" s="689" t="s">
        <v>5011</v>
      </c>
      <c r="E24" s="112" t="s">
        <v>31</v>
      </c>
      <c r="F24" s="763">
        <f t="shared" si="0"/>
        <v>1</v>
      </c>
      <c r="G24" s="89"/>
      <c r="H24" s="689" t="s">
        <v>4907</v>
      </c>
      <c r="I24" s="689" t="s">
        <v>4908</v>
      </c>
      <c r="J24" s="686"/>
      <c r="K24" s="119">
        <f>IF(E24="",1,0)</f>
        <v>0</v>
      </c>
      <c r="L24" s="411"/>
      <c r="M24" s="511"/>
      <c r="N24" s="511"/>
      <c r="O24" s="511"/>
    </row>
    <row r="25" spans="1:15" s="23" customFormat="1" ht="75" x14ac:dyDescent="0.25">
      <c r="A25" s="685"/>
      <c r="B25" s="621">
        <v>13</v>
      </c>
      <c r="C25" s="687"/>
      <c r="D25" s="689" t="s">
        <v>4892</v>
      </c>
      <c r="E25" s="112" t="s">
        <v>29</v>
      </c>
      <c r="F25" s="763">
        <f t="shared" si="0"/>
        <v>3</v>
      </c>
      <c r="G25" s="89"/>
      <c r="H25" s="689" t="s">
        <v>4891</v>
      </c>
      <c r="I25" s="689" t="s">
        <v>4909</v>
      </c>
      <c r="J25" s="686"/>
      <c r="K25" s="119">
        <f t="shared" si="2"/>
        <v>0</v>
      </c>
      <c r="L25" s="411"/>
      <c r="M25" s="511"/>
      <c r="N25" s="511"/>
      <c r="O25" s="511"/>
    </row>
    <row r="26" spans="1:15" ht="75" x14ac:dyDescent="0.25">
      <c r="A26" s="721"/>
      <c r="B26" s="621">
        <v>14</v>
      </c>
      <c r="C26" s="383"/>
      <c r="D26" s="383" t="s">
        <v>2032</v>
      </c>
      <c r="E26" s="112" t="s">
        <v>29</v>
      </c>
      <c r="F26" s="763">
        <f t="shared" si="0"/>
        <v>3</v>
      </c>
      <c r="G26" s="89"/>
      <c r="H26" s="383" t="s">
        <v>1956</v>
      </c>
      <c r="I26" s="383" t="s">
        <v>2933</v>
      </c>
      <c r="J26" s="723"/>
      <c r="K26" s="119">
        <f>IF(E26="",1,0)</f>
        <v>0</v>
      </c>
      <c r="L26" s="403"/>
      <c r="M26" s="720"/>
      <c r="N26" s="720"/>
      <c r="O26" s="720"/>
    </row>
    <row r="27" spans="1:15" ht="61.5" customHeight="1" x14ac:dyDescent="0.25">
      <c r="A27" s="721"/>
      <c r="B27" s="621">
        <v>15</v>
      </c>
      <c r="C27" s="383"/>
      <c r="D27" s="383" t="s">
        <v>3763</v>
      </c>
      <c r="E27" s="112" t="s">
        <v>31</v>
      </c>
      <c r="F27" s="763">
        <f t="shared" si="0"/>
        <v>1</v>
      </c>
      <c r="G27" s="89"/>
      <c r="H27" s="385" t="s">
        <v>3831</v>
      </c>
      <c r="I27" s="385" t="s">
        <v>4628</v>
      </c>
      <c r="J27" s="723"/>
      <c r="K27" s="119">
        <f>IF(E27="",1,0)</f>
        <v>0</v>
      </c>
      <c r="L27" s="403"/>
      <c r="M27" s="720"/>
      <c r="N27" s="720"/>
      <c r="O27" s="720"/>
    </row>
    <row r="28" spans="1:15" ht="45" x14ac:dyDescent="0.25">
      <c r="A28" s="721"/>
      <c r="B28" s="621">
        <v>16</v>
      </c>
      <c r="C28" s="383"/>
      <c r="D28" s="385" t="s">
        <v>4938</v>
      </c>
      <c r="E28" s="112" t="s">
        <v>29</v>
      </c>
      <c r="F28" s="763">
        <f t="shared" si="0"/>
        <v>3</v>
      </c>
      <c r="G28" s="89"/>
      <c r="H28" s="383" t="s">
        <v>4886</v>
      </c>
      <c r="I28" s="383" t="s">
        <v>2937</v>
      </c>
      <c r="J28" s="723"/>
      <c r="K28" s="119">
        <f>IF(E28="",1,0)</f>
        <v>0</v>
      </c>
      <c r="L28" s="403"/>
      <c r="M28" s="720"/>
      <c r="N28" s="720"/>
      <c r="O28" s="720"/>
    </row>
    <row r="29" spans="1:15" ht="80.25" customHeight="1" x14ac:dyDescent="0.25">
      <c r="A29" s="721"/>
      <c r="B29" s="621">
        <v>17</v>
      </c>
      <c r="C29" s="383" t="s">
        <v>4623</v>
      </c>
      <c r="D29" s="383" t="s">
        <v>4625</v>
      </c>
      <c r="E29" s="112" t="s">
        <v>29</v>
      </c>
      <c r="F29" s="763">
        <f t="shared" si="0"/>
        <v>3</v>
      </c>
      <c r="G29" s="89"/>
      <c r="H29" s="383" t="s">
        <v>2938</v>
      </c>
      <c r="I29" s="383" t="s">
        <v>4626</v>
      </c>
      <c r="J29" s="723"/>
      <c r="K29" s="119">
        <f t="shared" ref="K29:K45" si="3">IF(E29="",1,0)</f>
        <v>0</v>
      </c>
      <c r="L29" s="403"/>
      <c r="M29" s="720"/>
      <c r="N29" s="720"/>
      <c r="O29" s="720"/>
    </row>
    <row r="30" spans="1:15" ht="66" customHeight="1" x14ac:dyDescent="0.25">
      <c r="A30" s="721"/>
      <c r="B30" s="621">
        <v>18</v>
      </c>
      <c r="C30" s="383"/>
      <c r="D30" s="385" t="s">
        <v>4939</v>
      </c>
      <c r="E30" s="112" t="s">
        <v>29</v>
      </c>
      <c r="F30" s="763">
        <f t="shared" si="0"/>
        <v>3</v>
      </c>
      <c r="G30" s="89"/>
      <c r="H30" s="385" t="s">
        <v>4637</v>
      </c>
      <c r="I30" s="385" t="s">
        <v>2661</v>
      </c>
      <c r="J30" s="723"/>
      <c r="K30" s="119">
        <f t="shared" si="3"/>
        <v>0</v>
      </c>
      <c r="L30" s="403"/>
      <c r="M30" s="720"/>
      <c r="N30" s="720"/>
      <c r="O30" s="720"/>
    </row>
    <row r="31" spans="1:15" ht="66" customHeight="1" x14ac:dyDescent="0.25">
      <c r="A31" s="721"/>
      <c r="B31" s="621">
        <v>19</v>
      </c>
      <c r="C31" s="383"/>
      <c r="D31" s="385" t="s">
        <v>5110</v>
      </c>
      <c r="E31" s="112" t="s">
        <v>29</v>
      </c>
      <c r="F31" s="763">
        <f t="shared" si="0"/>
        <v>3</v>
      </c>
      <c r="G31" s="89"/>
      <c r="H31" s="385" t="s">
        <v>5111</v>
      </c>
      <c r="I31" s="385" t="s">
        <v>5112</v>
      </c>
      <c r="J31" s="723"/>
      <c r="K31" s="119">
        <f t="shared" si="3"/>
        <v>0</v>
      </c>
      <c r="L31" s="403"/>
      <c r="M31" s="720"/>
      <c r="N31" s="720"/>
      <c r="O31" s="720"/>
    </row>
    <row r="32" spans="1:15" ht="60" x14ac:dyDescent="0.25">
      <c r="A32" s="721"/>
      <c r="B32" s="621">
        <v>20</v>
      </c>
      <c r="C32" s="383"/>
      <c r="D32" s="383" t="s">
        <v>130</v>
      </c>
      <c r="E32" s="112" t="s">
        <v>31</v>
      </c>
      <c r="F32" s="763">
        <f t="shared" si="0"/>
        <v>1</v>
      </c>
      <c r="G32" s="89"/>
      <c r="H32" s="383" t="s">
        <v>4640</v>
      </c>
      <c r="I32" s="383" t="s">
        <v>1949</v>
      </c>
      <c r="J32" s="723"/>
      <c r="K32" s="119">
        <f>IF(E32="",1,0)</f>
        <v>0</v>
      </c>
      <c r="L32" s="403"/>
      <c r="M32" s="720"/>
      <c r="N32" s="720"/>
      <c r="O32" s="720"/>
    </row>
    <row r="33" spans="1:15" ht="23.1" customHeight="1" x14ac:dyDescent="0.25">
      <c r="A33" s="721"/>
      <c r="B33" s="462" t="s">
        <v>4882</v>
      </c>
      <c r="C33" s="463"/>
      <c r="D33" s="463"/>
      <c r="E33" s="508"/>
      <c r="F33" s="463"/>
      <c r="G33" s="508"/>
      <c r="H33" s="463"/>
      <c r="I33" s="464"/>
      <c r="J33" s="723"/>
      <c r="K33" s="119"/>
      <c r="L33" s="403"/>
      <c r="M33" s="720"/>
      <c r="N33" s="720"/>
      <c r="O33" s="720"/>
    </row>
    <row r="34" spans="1:15" ht="45" x14ac:dyDescent="0.25">
      <c r="A34" s="721"/>
      <c r="B34" s="621">
        <v>21</v>
      </c>
      <c r="C34" s="383"/>
      <c r="D34" s="383" t="s">
        <v>128</v>
      </c>
      <c r="E34" s="112" t="s">
        <v>29</v>
      </c>
      <c r="F34" s="763">
        <f t="shared" ref="F34:F45" si="4">IF(E34="yes",3,IF(E34="Partial",2,IF(E34="No",1,IF(E34="N/A","",IF(E34="","")))))</f>
        <v>3</v>
      </c>
      <c r="G34" s="89"/>
      <c r="H34" s="383" t="s">
        <v>1951</v>
      </c>
      <c r="I34" s="383" t="s">
        <v>1950</v>
      </c>
      <c r="J34" s="723"/>
      <c r="K34" s="119">
        <f t="shared" si="3"/>
        <v>0</v>
      </c>
      <c r="L34" s="403"/>
      <c r="M34" s="720"/>
      <c r="N34" s="720"/>
      <c r="O34" s="720"/>
    </row>
    <row r="35" spans="1:15" ht="75" x14ac:dyDescent="0.25">
      <c r="A35" s="721"/>
      <c r="B35" s="621">
        <v>22</v>
      </c>
      <c r="C35" s="383"/>
      <c r="D35" s="383" t="s">
        <v>2662</v>
      </c>
      <c r="E35" s="112" t="s">
        <v>30</v>
      </c>
      <c r="F35" s="763">
        <f t="shared" si="4"/>
        <v>2</v>
      </c>
      <c r="G35" s="89" t="s">
        <v>5162</v>
      </c>
      <c r="H35" s="385" t="s">
        <v>2663</v>
      </c>
      <c r="I35" s="383" t="s">
        <v>4630</v>
      </c>
      <c r="J35" s="723"/>
      <c r="K35" s="119">
        <f t="shared" si="3"/>
        <v>0</v>
      </c>
      <c r="L35" s="403"/>
      <c r="M35" s="720"/>
      <c r="N35" s="720"/>
      <c r="O35" s="720"/>
    </row>
    <row r="36" spans="1:15" ht="60" x14ac:dyDescent="0.25">
      <c r="A36" s="721"/>
      <c r="B36" s="621">
        <v>23</v>
      </c>
      <c r="C36" s="383"/>
      <c r="D36" s="383" t="s">
        <v>2309</v>
      </c>
      <c r="E36" s="112" t="s">
        <v>29</v>
      </c>
      <c r="F36" s="763">
        <f t="shared" si="4"/>
        <v>3</v>
      </c>
      <c r="G36" s="89"/>
      <c r="H36" s="385" t="s">
        <v>2656</v>
      </c>
      <c r="I36" s="385" t="s">
        <v>2939</v>
      </c>
      <c r="J36" s="723"/>
      <c r="K36" s="119">
        <f t="shared" si="3"/>
        <v>0</v>
      </c>
      <c r="L36" s="403"/>
      <c r="M36" s="720"/>
      <c r="N36" s="720"/>
      <c r="O36" s="720"/>
    </row>
    <row r="37" spans="1:15" ht="50.25" customHeight="1" x14ac:dyDescent="0.25">
      <c r="A37" s="721"/>
      <c r="B37" s="621">
        <v>24</v>
      </c>
      <c r="C37" s="383"/>
      <c r="D37" s="383" t="s">
        <v>2310</v>
      </c>
      <c r="E37" s="112" t="s">
        <v>31</v>
      </c>
      <c r="F37" s="763">
        <f t="shared" si="4"/>
        <v>1</v>
      </c>
      <c r="G37" s="89"/>
      <c r="H37" s="385" t="s">
        <v>2665</v>
      </c>
      <c r="I37" s="385" t="s">
        <v>2664</v>
      </c>
      <c r="J37" s="723"/>
      <c r="K37" s="119">
        <f t="shared" si="3"/>
        <v>0</v>
      </c>
      <c r="L37" s="403"/>
      <c r="M37" s="720"/>
      <c r="N37" s="720"/>
      <c r="O37" s="720"/>
    </row>
    <row r="38" spans="1:15" ht="50.25" customHeight="1" x14ac:dyDescent="0.25">
      <c r="A38" s="721"/>
      <c r="B38" s="621">
        <v>25</v>
      </c>
      <c r="C38" s="383"/>
      <c r="D38" s="383" t="s">
        <v>4887</v>
      </c>
      <c r="E38" s="112" t="s">
        <v>29</v>
      </c>
      <c r="F38" s="763">
        <f t="shared" si="4"/>
        <v>3</v>
      </c>
      <c r="G38" s="89"/>
      <c r="H38" s="385" t="s">
        <v>4899</v>
      </c>
      <c r="I38" s="385" t="s">
        <v>4898</v>
      </c>
      <c r="J38" s="723"/>
      <c r="K38" s="119">
        <f t="shared" si="3"/>
        <v>0</v>
      </c>
      <c r="L38" s="403"/>
      <c r="M38" s="720"/>
      <c r="N38" s="720"/>
      <c r="O38" s="720"/>
    </row>
    <row r="39" spans="1:15" ht="45" x14ac:dyDescent="0.25">
      <c r="A39" s="721"/>
      <c r="B39" s="621">
        <v>26</v>
      </c>
      <c r="C39" s="383"/>
      <c r="D39" s="383" t="s">
        <v>2311</v>
      </c>
      <c r="E39" s="112" t="s">
        <v>29</v>
      </c>
      <c r="F39" s="763">
        <f t="shared" si="4"/>
        <v>3</v>
      </c>
      <c r="G39" s="89"/>
      <c r="H39" s="385" t="s">
        <v>2660</v>
      </c>
      <c r="I39" s="385" t="s">
        <v>2659</v>
      </c>
      <c r="J39" s="723"/>
      <c r="K39" s="119">
        <f t="shared" si="3"/>
        <v>0</v>
      </c>
      <c r="L39" s="403"/>
      <c r="M39" s="720"/>
      <c r="N39" s="720"/>
      <c r="O39" s="720"/>
    </row>
    <row r="40" spans="1:15" ht="75" x14ac:dyDescent="0.25">
      <c r="A40" s="721"/>
      <c r="B40" s="621">
        <v>27</v>
      </c>
      <c r="C40" s="383"/>
      <c r="D40" s="383" t="s">
        <v>2312</v>
      </c>
      <c r="E40" s="112" t="s">
        <v>30</v>
      </c>
      <c r="F40" s="763">
        <f t="shared" si="4"/>
        <v>2</v>
      </c>
      <c r="G40" s="89"/>
      <c r="H40" s="385" t="s">
        <v>2658</v>
      </c>
      <c r="I40" s="385" t="s">
        <v>4632</v>
      </c>
      <c r="J40" s="723"/>
      <c r="K40" s="119">
        <f t="shared" si="3"/>
        <v>0</v>
      </c>
      <c r="L40" s="403"/>
      <c r="M40" s="720"/>
      <c r="N40" s="720"/>
      <c r="O40" s="720"/>
    </row>
    <row r="41" spans="1:15" ht="105" x14ac:dyDescent="0.25">
      <c r="A41" s="721"/>
      <c r="B41" s="621">
        <v>28</v>
      </c>
      <c r="C41" s="383"/>
      <c r="D41" s="383" t="s">
        <v>2313</v>
      </c>
      <c r="E41" s="112" t="s">
        <v>29</v>
      </c>
      <c r="F41" s="763">
        <f t="shared" si="4"/>
        <v>3</v>
      </c>
      <c r="G41" s="89"/>
      <c r="H41" s="385" t="s">
        <v>4631</v>
      </c>
      <c r="I41" s="385" t="s">
        <v>2657</v>
      </c>
      <c r="J41" s="723"/>
      <c r="K41" s="119">
        <f t="shared" si="3"/>
        <v>0</v>
      </c>
      <c r="L41" s="403"/>
      <c r="M41" s="720"/>
      <c r="N41" s="720"/>
      <c r="O41" s="720"/>
    </row>
    <row r="42" spans="1:15" ht="75" x14ac:dyDescent="0.25">
      <c r="A42" s="721"/>
      <c r="B42" s="621">
        <v>29</v>
      </c>
      <c r="C42" s="383"/>
      <c r="D42" s="383" t="s">
        <v>4633</v>
      </c>
      <c r="E42" s="112" t="s">
        <v>29</v>
      </c>
      <c r="F42" s="763">
        <f t="shared" si="4"/>
        <v>3</v>
      </c>
      <c r="G42" s="89"/>
      <c r="H42" s="385" t="s">
        <v>4634</v>
      </c>
      <c r="I42" s="385" t="s">
        <v>4646</v>
      </c>
      <c r="J42" s="723"/>
      <c r="K42" s="119">
        <f t="shared" si="3"/>
        <v>0</v>
      </c>
      <c r="L42" s="403"/>
      <c r="M42" s="720"/>
      <c r="N42" s="720"/>
      <c r="O42" s="720"/>
    </row>
    <row r="43" spans="1:15" ht="60" x14ac:dyDescent="0.25">
      <c r="A43" s="721"/>
      <c r="B43" s="621">
        <v>30</v>
      </c>
      <c r="C43" s="383"/>
      <c r="D43" s="383" t="s">
        <v>2940</v>
      </c>
      <c r="E43" s="112" t="s">
        <v>31</v>
      </c>
      <c r="F43" s="763">
        <f t="shared" si="4"/>
        <v>1</v>
      </c>
      <c r="G43" s="89"/>
      <c r="H43" s="385" t="s">
        <v>4635</v>
      </c>
      <c r="I43" s="385" t="s">
        <v>2666</v>
      </c>
      <c r="J43" s="723"/>
      <c r="K43" s="119">
        <f t="shared" si="3"/>
        <v>0</v>
      </c>
      <c r="L43" s="403"/>
      <c r="M43" s="720"/>
      <c r="N43" s="720"/>
      <c r="O43" s="720"/>
    </row>
    <row r="44" spans="1:15" ht="34.5" customHeight="1" x14ac:dyDescent="0.25">
      <c r="A44" s="721"/>
      <c r="B44" s="621">
        <v>31</v>
      </c>
      <c r="C44" s="383"/>
      <c r="D44" s="383" t="s">
        <v>2941</v>
      </c>
      <c r="E44" s="112" t="s">
        <v>31</v>
      </c>
      <c r="F44" s="763">
        <f t="shared" si="4"/>
        <v>1</v>
      </c>
      <c r="G44" s="89"/>
      <c r="H44" s="385" t="s">
        <v>4636</v>
      </c>
      <c r="I44" s="385" t="s">
        <v>2667</v>
      </c>
      <c r="J44" s="723"/>
      <c r="K44" s="119">
        <f t="shared" si="3"/>
        <v>0</v>
      </c>
      <c r="L44" s="403"/>
      <c r="M44" s="720"/>
      <c r="N44" s="720"/>
      <c r="O44" s="720"/>
    </row>
    <row r="45" spans="1:15" ht="60" x14ac:dyDescent="0.25">
      <c r="A45" s="721"/>
      <c r="B45" s="621">
        <v>32</v>
      </c>
      <c r="C45" s="383"/>
      <c r="D45" s="383" t="s">
        <v>129</v>
      </c>
      <c r="E45" s="112" t="s">
        <v>30</v>
      </c>
      <c r="F45" s="763">
        <f t="shared" si="4"/>
        <v>2</v>
      </c>
      <c r="G45" s="89" t="s">
        <v>5180</v>
      </c>
      <c r="H45" s="383" t="s">
        <v>4639</v>
      </c>
      <c r="I45" s="383" t="s">
        <v>4647</v>
      </c>
      <c r="J45" s="723"/>
      <c r="K45" s="119">
        <f t="shared" si="3"/>
        <v>0</v>
      </c>
      <c r="L45" s="403"/>
      <c r="M45" s="720"/>
      <c r="N45" s="720"/>
      <c r="O45" s="720"/>
    </row>
    <row r="46" spans="1:15" ht="23.1" customHeight="1" x14ac:dyDescent="0.25">
      <c r="A46" s="721"/>
      <c r="B46" s="462" t="s">
        <v>1948</v>
      </c>
      <c r="C46" s="463"/>
      <c r="D46" s="463"/>
      <c r="E46" s="508"/>
      <c r="F46" s="463"/>
      <c r="G46" s="508"/>
      <c r="H46" s="463"/>
      <c r="I46" s="464"/>
      <c r="J46" s="723"/>
      <c r="K46" s="119"/>
      <c r="L46" s="403"/>
      <c r="M46" s="720"/>
      <c r="N46" s="720"/>
      <c r="O46" s="720"/>
    </row>
    <row r="47" spans="1:15" ht="125.25" customHeight="1" x14ac:dyDescent="0.25">
      <c r="A47" s="721"/>
      <c r="B47" s="621">
        <v>33</v>
      </c>
      <c r="C47" s="383"/>
      <c r="D47" s="385" t="s">
        <v>4196</v>
      </c>
      <c r="E47" s="112" t="s">
        <v>29</v>
      </c>
      <c r="F47" s="763">
        <f>IF(E47="yes",3,IF(E47="Partial",2,IF(E47="No",1,IF(E47="N/A","",IF(E47="","")))))</f>
        <v>3</v>
      </c>
      <c r="G47" s="89"/>
      <c r="H47" s="383" t="s">
        <v>4641</v>
      </c>
      <c r="I47" s="383" t="s">
        <v>4648</v>
      </c>
      <c r="J47" s="723"/>
      <c r="K47" s="119">
        <f>IF(E47="",1,0)</f>
        <v>0</v>
      </c>
      <c r="L47" s="403"/>
      <c r="M47" s="720"/>
      <c r="N47" s="720"/>
      <c r="O47" s="720"/>
    </row>
    <row r="48" spans="1:15" s="69" customFormat="1" x14ac:dyDescent="0.25">
      <c r="A48" s="517"/>
      <c r="B48" s="910"/>
      <c r="C48" s="910"/>
      <c r="D48" s="910"/>
      <c r="E48" s="910"/>
      <c r="F48" s="910"/>
      <c r="G48" s="910"/>
      <c r="H48" s="910"/>
      <c r="I48" s="910"/>
      <c r="J48" s="518"/>
      <c r="K48" s="119"/>
      <c r="L48" s="405"/>
      <c r="M48" s="498"/>
      <c r="N48" s="498"/>
      <c r="O48" s="498"/>
    </row>
    <row r="49" spans="1:15" s="69" customFormat="1" ht="24" customHeight="1" x14ac:dyDescent="0.25">
      <c r="A49" s="517"/>
      <c r="B49" s="910"/>
      <c r="C49" s="910"/>
      <c r="D49" s="910"/>
      <c r="E49" s="910"/>
      <c r="F49" s="910"/>
      <c r="G49" s="910"/>
      <c r="H49" s="910"/>
      <c r="I49" s="910"/>
      <c r="J49" s="518"/>
      <c r="K49" s="119"/>
      <c r="L49" s="405"/>
      <c r="M49" s="498"/>
      <c r="N49" s="498"/>
      <c r="O49" s="498"/>
    </row>
    <row r="50" spans="1:15" s="69" customFormat="1" x14ac:dyDescent="0.25">
      <c r="A50" s="517"/>
      <c r="B50" s="910"/>
      <c r="C50" s="910"/>
      <c r="D50" s="910"/>
      <c r="E50" s="910"/>
      <c r="F50" s="910"/>
      <c r="G50" s="910"/>
      <c r="H50" s="910"/>
      <c r="I50" s="910"/>
      <c r="J50" s="518"/>
      <c r="K50" s="119"/>
      <c r="L50" s="405"/>
      <c r="M50" s="498"/>
      <c r="N50" s="498"/>
      <c r="O50" s="498"/>
    </row>
    <row r="51" spans="1:15" s="69" customFormat="1" ht="24" customHeight="1" x14ac:dyDescent="0.25">
      <c r="A51" s="517"/>
      <c r="B51" s="561"/>
      <c r="C51" s="561"/>
      <c r="D51" s="561"/>
      <c r="E51" s="561"/>
      <c r="F51" s="561"/>
      <c r="G51" s="561"/>
      <c r="H51" s="561"/>
      <c r="I51" s="561"/>
      <c r="J51" s="518"/>
      <c r="K51" s="119"/>
      <c r="L51" s="405"/>
      <c r="M51" s="498"/>
      <c r="N51" s="498"/>
      <c r="O51" s="498"/>
    </row>
    <row r="52" spans="1:15" ht="15.75" thickBot="1" x14ac:dyDescent="0.3">
      <c r="A52" s="724"/>
      <c r="B52" s="653"/>
      <c r="C52" s="725"/>
      <c r="D52" s="725"/>
      <c r="E52" s="725"/>
      <c r="F52" s="725"/>
      <c r="G52" s="725"/>
      <c r="H52" s="725"/>
      <c r="I52" s="725"/>
      <c r="J52" s="726"/>
      <c r="K52" s="119">
        <f>SUM(K13:K47)</f>
        <v>0</v>
      </c>
      <c r="L52" s="403"/>
      <c r="M52" s="501"/>
      <c r="N52" s="501"/>
      <c r="O52" s="501"/>
    </row>
    <row r="53" spans="1:15" ht="15.75" thickBot="1" x14ac:dyDescent="0.3"/>
    <row r="54" spans="1:15" x14ac:dyDescent="0.25">
      <c r="B54" s="11"/>
      <c r="C54" s="251"/>
      <c r="D54" s="251"/>
      <c r="E54" s="251"/>
      <c r="F54" s="251"/>
      <c r="G54" s="251"/>
      <c r="H54" s="251"/>
      <c r="I54" s="251"/>
      <c r="J54" s="248"/>
      <c r="K54" s="119"/>
      <c r="L54" s="403"/>
      <c r="M54" s="501"/>
      <c r="N54" s="501"/>
      <c r="O54" s="501"/>
    </row>
    <row r="55" spans="1:15" x14ac:dyDescent="0.25">
      <c r="B55" s="11"/>
      <c r="C55" s="252"/>
      <c r="D55" s="252"/>
      <c r="E55" s="252"/>
      <c r="F55" s="252"/>
      <c r="G55" s="252"/>
      <c r="H55" s="252"/>
      <c r="I55" s="252"/>
      <c r="J55" s="248"/>
      <c r="K55" s="119"/>
      <c r="L55" s="403"/>
      <c r="M55" s="501"/>
      <c r="N55" s="501"/>
      <c r="O55" s="501"/>
    </row>
    <row r="56" spans="1:15" x14ac:dyDescent="0.25">
      <c r="B56" s="11"/>
      <c r="C56" s="252"/>
      <c r="D56" s="252"/>
      <c r="E56" s="252"/>
      <c r="F56" s="252"/>
      <c r="G56" s="252"/>
      <c r="H56" s="252"/>
      <c r="I56" s="252"/>
      <c r="J56" s="248"/>
      <c r="K56" s="119"/>
      <c r="L56" s="403"/>
      <c r="M56" s="501"/>
      <c r="N56" s="501"/>
      <c r="O56" s="501"/>
    </row>
    <row r="57" spans="1:15" x14ac:dyDescent="0.25">
      <c r="B57" s="11"/>
      <c r="C57" s="252"/>
      <c r="D57" s="252"/>
      <c r="E57" s="252"/>
      <c r="F57" s="252"/>
      <c r="G57" s="252"/>
      <c r="H57" s="252"/>
      <c r="I57" s="252"/>
      <c r="J57" s="248"/>
      <c r="K57" s="119"/>
      <c r="L57" s="403"/>
      <c r="M57" s="501"/>
      <c r="N57" s="501"/>
      <c r="O57" s="501"/>
    </row>
    <row r="58" spans="1:15" x14ac:dyDescent="0.25">
      <c r="B58" s="11"/>
      <c r="C58" s="252"/>
      <c r="D58" s="252"/>
      <c r="E58" s="252"/>
      <c r="F58" s="252"/>
      <c r="G58" s="252"/>
      <c r="H58" s="252"/>
      <c r="I58" s="252"/>
      <c r="J58" s="248"/>
      <c r="K58" s="119"/>
      <c r="L58" s="403"/>
      <c r="M58" s="501"/>
      <c r="N58" s="501"/>
      <c r="O58" s="501"/>
    </row>
    <row r="59" spans="1:15" x14ac:dyDescent="0.25">
      <c r="B59" s="11"/>
      <c r="C59" s="252"/>
      <c r="D59" s="252"/>
      <c r="E59" s="252"/>
      <c r="F59" s="252"/>
      <c r="G59" s="252"/>
      <c r="H59" s="252"/>
      <c r="I59" s="252"/>
      <c r="J59" s="248"/>
      <c r="K59" s="119"/>
      <c r="L59" s="403"/>
      <c r="M59" s="501"/>
      <c r="N59" s="501"/>
      <c r="O59" s="501"/>
    </row>
    <row r="60" spans="1:15" x14ac:dyDescent="0.25">
      <c r="B60" s="11"/>
      <c r="C60" s="252"/>
      <c r="D60" s="252"/>
      <c r="E60" s="252"/>
      <c r="F60" s="252"/>
      <c r="G60" s="252"/>
      <c r="H60" s="252"/>
      <c r="I60" s="252"/>
      <c r="J60" s="248"/>
      <c r="K60" s="119"/>
      <c r="L60" s="403"/>
      <c r="M60" s="501"/>
      <c r="N60" s="501"/>
      <c r="O60" s="501"/>
    </row>
    <row r="61" spans="1:15" x14ac:dyDescent="0.25">
      <c r="B61" s="11"/>
      <c r="C61" s="252"/>
      <c r="D61" s="252"/>
      <c r="E61" s="252"/>
      <c r="F61" s="252"/>
      <c r="G61" s="252"/>
      <c r="H61" s="252"/>
      <c r="I61" s="252"/>
      <c r="J61" s="248"/>
      <c r="K61" s="119"/>
      <c r="L61" s="403"/>
      <c r="M61" s="501"/>
      <c r="N61" s="501"/>
      <c r="O61" s="501"/>
    </row>
    <row r="62" spans="1:15" x14ac:dyDescent="0.25">
      <c r="B62" s="11"/>
      <c r="C62" s="252"/>
      <c r="D62" s="252"/>
      <c r="E62" s="252"/>
      <c r="F62" s="252"/>
      <c r="G62" s="252"/>
      <c r="H62" s="252"/>
      <c r="I62" s="252"/>
      <c r="J62" s="248"/>
      <c r="K62" s="119"/>
      <c r="L62" s="403"/>
      <c r="M62" s="501"/>
      <c r="N62" s="501"/>
      <c r="O62" s="501"/>
    </row>
    <row r="63" spans="1:15" x14ac:dyDescent="0.25">
      <c r="B63" s="11"/>
      <c r="J63" s="248"/>
      <c r="K63" s="119"/>
      <c r="L63" s="403"/>
      <c r="M63" s="501"/>
      <c r="N63" s="501"/>
      <c r="O63" s="501"/>
    </row>
    <row r="64" spans="1:15" x14ac:dyDescent="0.25">
      <c r="B64" s="11"/>
      <c r="J64" s="248"/>
      <c r="K64" s="119"/>
      <c r="L64" s="403"/>
      <c r="M64" s="501"/>
      <c r="N64" s="501"/>
      <c r="O64" s="501"/>
    </row>
    <row r="65" spans="2:15" x14ac:dyDescent="0.25">
      <c r="B65" s="11"/>
      <c r="J65" s="248"/>
      <c r="K65" s="119"/>
      <c r="L65" s="403"/>
      <c r="M65" s="501"/>
      <c r="N65" s="501"/>
      <c r="O65" s="501"/>
    </row>
    <row r="66" spans="2:15" x14ac:dyDescent="0.25">
      <c r="B66" s="11"/>
      <c r="J66" s="248"/>
      <c r="K66" s="119"/>
      <c r="L66" s="403"/>
      <c r="M66" s="501"/>
      <c r="N66" s="501"/>
      <c r="O66" s="501"/>
    </row>
    <row r="67" spans="2:15" x14ac:dyDescent="0.25">
      <c r="B67" s="11"/>
      <c r="C67" s="11"/>
      <c r="J67" s="248"/>
      <c r="K67" s="119"/>
      <c r="L67" s="403"/>
      <c r="M67" s="501"/>
      <c r="N67" s="501"/>
      <c r="O67" s="501"/>
    </row>
    <row r="68" spans="2:15" x14ac:dyDescent="0.25">
      <c r="B68" s="11"/>
      <c r="C68" s="11"/>
      <c r="J68" s="248"/>
      <c r="K68" s="119"/>
      <c r="L68" s="403"/>
    </row>
    <row r="69" spans="2:15" x14ac:dyDescent="0.25">
      <c r="B69" s="11"/>
      <c r="C69" s="11"/>
      <c r="J69" s="248"/>
      <c r="K69" s="119"/>
      <c r="L69" s="403"/>
    </row>
    <row r="70" spans="2:15" x14ac:dyDescent="0.25">
      <c r="B70" s="11"/>
      <c r="C70" s="11"/>
      <c r="J70" s="248"/>
      <c r="K70" s="119"/>
      <c r="L70" s="403"/>
    </row>
    <row r="71" spans="2:15" x14ac:dyDescent="0.25">
      <c r="B71" s="11"/>
      <c r="C71" s="11"/>
      <c r="J71" s="248"/>
      <c r="K71" s="119"/>
      <c r="L71" s="403"/>
    </row>
    <row r="72" spans="2:15" x14ac:dyDescent="0.25">
      <c r="K72" s="119"/>
      <c r="L72" s="403"/>
    </row>
    <row r="73" spans="2:15" x14ac:dyDescent="0.25">
      <c r="K73" s="119"/>
      <c r="L73" s="403"/>
    </row>
    <row r="74" spans="2:15" x14ac:dyDescent="0.25">
      <c r="K74" s="119"/>
      <c r="L74" s="403"/>
    </row>
    <row r="75" spans="2:15" x14ac:dyDescent="0.25">
      <c r="K75" s="119"/>
      <c r="L75" s="403"/>
    </row>
    <row r="76" spans="2:15" x14ac:dyDescent="0.25">
      <c r="K76" s="119"/>
      <c r="L76" s="403"/>
    </row>
    <row r="77" spans="2:15" x14ac:dyDescent="0.25">
      <c r="K77" s="119"/>
      <c r="L77" s="403"/>
    </row>
    <row r="78" spans="2:15" x14ac:dyDescent="0.25">
      <c r="K78" s="119"/>
      <c r="L78" s="403"/>
    </row>
    <row r="79" spans="2:15" x14ac:dyDescent="0.25">
      <c r="K79" s="119"/>
      <c r="L79" s="403"/>
    </row>
    <row r="80" spans="2:15" x14ac:dyDescent="0.25">
      <c r="K80" s="119"/>
      <c r="L80" s="403"/>
    </row>
    <row r="81" spans="11:12" x14ac:dyDescent="0.25">
      <c r="K81" s="119"/>
      <c r="L81" s="403"/>
    </row>
    <row r="82" spans="11:12" x14ac:dyDescent="0.25">
      <c r="K82" s="119"/>
      <c r="L82" s="403"/>
    </row>
    <row r="83" spans="11:12" x14ac:dyDescent="0.25">
      <c r="K83" s="119"/>
      <c r="L83" s="403"/>
    </row>
    <row r="84" spans="11:12" x14ac:dyDescent="0.25">
      <c r="K84" s="119"/>
      <c r="L84" s="403"/>
    </row>
    <row r="85" spans="11:12" x14ac:dyDescent="0.25">
      <c r="K85" s="119"/>
      <c r="L85" s="403"/>
    </row>
    <row r="86" spans="11:12" x14ac:dyDescent="0.25">
      <c r="K86" s="119"/>
      <c r="L86" s="403"/>
    </row>
    <row r="87" spans="11:12" x14ac:dyDescent="0.25">
      <c r="K87" s="119"/>
      <c r="L87" s="403"/>
    </row>
    <row r="88" spans="11:12" x14ac:dyDescent="0.25">
      <c r="K88" s="119"/>
      <c r="L88" s="403"/>
    </row>
    <row r="89" spans="11:12" x14ac:dyDescent="0.25">
      <c r="K89" s="119"/>
      <c r="L89" s="403"/>
    </row>
    <row r="90" spans="11:12" x14ac:dyDescent="0.25">
      <c r="K90" s="119"/>
      <c r="L90" s="403"/>
    </row>
    <row r="91" spans="11:12" x14ac:dyDescent="0.25">
      <c r="K91" s="119"/>
      <c r="L91" s="403"/>
    </row>
    <row r="92" spans="11:12" x14ac:dyDescent="0.25">
      <c r="K92" s="119"/>
      <c r="L92" s="403"/>
    </row>
    <row r="93" spans="11:12" x14ac:dyDescent="0.25">
      <c r="K93" s="119"/>
      <c r="L93" s="403"/>
    </row>
    <row r="94" spans="11:12" x14ac:dyDescent="0.25">
      <c r="K94" s="119"/>
      <c r="L94" s="403"/>
    </row>
    <row r="95" spans="11:12" x14ac:dyDescent="0.25">
      <c r="K95" s="119"/>
      <c r="L95" s="403"/>
    </row>
    <row r="96" spans="11:12" x14ac:dyDescent="0.25">
      <c r="K96" s="119"/>
      <c r="L96" s="403"/>
    </row>
    <row r="97" spans="11:12" x14ac:dyDescent="0.25">
      <c r="K97" s="119"/>
      <c r="L97" s="403"/>
    </row>
    <row r="98" spans="11:12" x14ac:dyDescent="0.25">
      <c r="K98" s="119"/>
      <c r="L98" s="403"/>
    </row>
    <row r="99" spans="11:12" x14ac:dyDescent="0.25">
      <c r="K99" s="119"/>
      <c r="L99" s="403"/>
    </row>
    <row r="100" spans="11:12" x14ac:dyDescent="0.25">
      <c r="K100" s="119"/>
      <c r="L100" s="403"/>
    </row>
    <row r="101" spans="11:12" x14ac:dyDescent="0.25">
      <c r="K101" s="119"/>
      <c r="L101" s="403"/>
    </row>
    <row r="102" spans="11:12" x14ac:dyDescent="0.25">
      <c r="K102" s="119"/>
      <c r="L102" s="403"/>
    </row>
    <row r="103" spans="11:12" x14ac:dyDescent="0.25">
      <c r="K103" s="119"/>
      <c r="L103" s="403"/>
    </row>
    <row r="104" spans="11:12" x14ac:dyDescent="0.25">
      <c r="K104" s="119"/>
      <c r="L104" s="403"/>
    </row>
    <row r="105" spans="11:12" x14ac:dyDescent="0.25">
      <c r="K105" s="119"/>
      <c r="L105" s="403"/>
    </row>
    <row r="106" spans="11:12" x14ac:dyDescent="0.25">
      <c r="K106" s="119"/>
      <c r="L106" s="403"/>
    </row>
    <row r="107" spans="11:12" x14ac:dyDescent="0.25">
      <c r="K107" s="119"/>
      <c r="L107" s="403"/>
    </row>
    <row r="108" spans="11:12" x14ac:dyDescent="0.25">
      <c r="K108" s="119"/>
      <c r="L108" s="403"/>
    </row>
    <row r="109" spans="11:12" x14ac:dyDescent="0.25">
      <c r="K109" s="119"/>
      <c r="L109" s="403"/>
    </row>
    <row r="110" spans="11:12" x14ac:dyDescent="0.25">
      <c r="K110" s="119"/>
      <c r="L110" s="403"/>
    </row>
    <row r="111" spans="11:12" x14ac:dyDescent="0.25">
      <c r="K111" s="119"/>
      <c r="L111" s="403"/>
    </row>
    <row r="112" spans="11:12" x14ac:dyDescent="0.25">
      <c r="K112" s="119"/>
      <c r="L112" s="403"/>
    </row>
    <row r="113" spans="11:12" x14ac:dyDescent="0.25">
      <c r="K113" s="119"/>
      <c r="L113" s="403"/>
    </row>
    <row r="114" spans="11:12" x14ac:dyDescent="0.25">
      <c r="K114" s="119"/>
      <c r="L114" s="403"/>
    </row>
    <row r="115" spans="11:12" x14ac:dyDescent="0.25">
      <c r="K115" s="119"/>
      <c r="L115" s="403"/>
    </row>
    <row r="116" spans="11:12" x14ac:dyDescent="0.25">
      <c r="K116" s="119"/>
      <c r="L116" s="403"/>
    </row>
    <row r="117" spans="11:12" x14ac:dyDescent="0.25">
      <c r="L117" s="403"/>
    </row>
    <row r="118" spans="11:12" x14ac:dyDescent="0.25">
      <c r="L118" s="403"/>
    </row>
    <row r="119" spans="11:12" x14ac:dyDescent="0.25">
      <c r="L119" s="403"/>
    </row>
    <row r="120" spans="11:12" x14ac:dyDescent="0.25">
      <c r="L120" s="403"/>
    </row>
    <row r="121" spans="11:12" x14ac:dyDescent="0.25">
      <c r="L121" s="403"/>
    </row>
    <row r="122" spans="11:12" x14ac:dyDescent="0.25">
      <c r="L122" s="403"/>
    </row>
    <row r="123" spans="11:12" x14ac:dyDescent="0.25">
      <c r="L123" s="403"/>
    </row>
    <row r="124" spans="11:12" x14ac:dyDescent="0.25">
      <c r="L124" s="403"/>
    </row>
    <row r="125" spans="11:12" x14ac:dyDescent="0.25">
      <c r="L125" s="403"/>
    </row>
    <row r="126" spans="11:12" x14ac:dyDescent="0.25">
      <c r="L126" s="403"/>
    </row>
    <row r="127" spans="11:12" x14ac:dyDescent="0.25">
      <c r="L127" s="403"/>
    </row>
    <row r="128" spans="11:12" x14ac:dyDescent="0.25">
      <c r="L128" s="403"/>
    </row>
    <row r="129" spans="2:12" x14ac:dyDescent="0.25">
      <c r="L129" s="403"/>
    </row>
    <row r="130" spans="2:12" x14ac:dyDescent="0.25">
      <c r="L130" s="403"/>
    </row>
    <row r="131" spans="2:12" x14ac:dyDescent="0.25">
      <c r="L131" s="403"/>
    </row>
    <row r="132" spans="2:12" x14ac:dyDescent="0.25">
      <c r="L132" s="403"/>
    </row>
    <row r="133" spans="2:12" x14ac:dyDescent="0.25">
      <c r="L133" s="403"/>
    </row>
    <row r="134" spans="2:12" x14ac:dyDescent="0.25">
      <c r="L134" s="403"/>
    </row>
    <row r="135" spans="2:12" x14ac:dyDescent="0.25">
      <c r="L135" s="403"/>
    </row>
    <row r="136" spans="2:12" x14ac:dyDescent="0.25">
      <c r="L136" s="403"/>
    </row>
    <row r="137" spans="2:12" x14ac:dyDescent="0.25">
      <c r="L137" s="403"/>
    </row>
    <row r="138" spans="2:12" x14ac:dyDescent="0.25">
      <c r="L138" s="403"/>
    </row>
    <row r="139" spans="2:12" x14ac:dyDescent="0.25">
      <c r="L139" s="403"/>
    </row>
    <row r="140" spans="2:12" x14ac:dyDescent="0.25">
      <c r="K140" s="183"/>
      <c r="L140" s="403"/>
    </row>
    <row r="141" spans="2:12" hidden="1" x14ac:dyDescent="0.25">
      <c r="K141" s="183"/>
      <c r="L141" s="403"/>
    </row>
    <row r="142" spans="2:12" s="69" customFormat="1" ht="15" hidden="1" customHeight="1" x14ac:dyDescent="0.25">
      <c r="B142" s="897" t="s">
        <v>1505</v>
      </c>
      <c r="C142" s="898"/>
      <c r="D142" s="73">
        <f>SUM(F26:F117)</f>
        <v>47</v>
      </c>
      <c r="E142" s="114"/>
      <c r="F142" s="114"/>
      <c r="G142" s="114"/>
      <c r="H142" s="114"/>
      <c r="I142" s="114"/>
      <c r="K142" s="183"/>
      <c r="L142" s="405"/>
    </row>
    <row r="143" spans="2:12" s="69" customFormat="1" ht="15" hidden="1" customHeight="1" x14ac:dyDescent="0.25">
      <c r="B143" s="116"/>
      <c r="C143" s="247"/>
      <c r="D143" s="114"/>
      <c r="E143" s="114"/>
      <c r="F143" s="114"/>
      <c r="G143" s="114"/>
      <c r="H143" s="114"/>
      <c r="I143" s="114"/>
      <c r="K143" s="183"/>
      <c r="L143" s="405"/>
    </row>
    <row r="144" spans="2:12" s="69" customFormat="1" ht="15" hidden="1" customHeight="1" x14ac:dyDescent="0.25">
      <c r="B144" s="880" t="s">
        <v>1504</v>
      </c>
      <c r="C144" s="896"/>
      <c r="D144" s="73">
        <f>IF(ISERROR(E154/D154),"",E154/D154)</f>
        <v>2.3333333333333335</v>
      </c>
      <c r="E144" s="114"/>
      <c r="G144" s="114"/>
      <c r="H144" s="114"/>
      <c r="I144" s="114"/>
      <c r="K144" s="183"/>
      <c r="L144" s="405"/>
    </row>
    <row r="145" spans="2:12" s="69" customFormat="1" ht="15" hidden="1" customHeight="1" x14ac:dyDescent="0.25">
      <c r="B145" s="247"/>
      <c r="C145" s="247"/>
      <c r="D145" s="114"/>
      <c r="E145" s="114"/>
      <c r="F145" s="114"/>
      <c r="G145" s="114"/>
      <c r="H145" s="114"/>
      <c r="I145" s="114"/>
      <c r="K145" s="183"/>
      <c r="L145" s="405"/>
    </row>
    <row r="146" spans="2:12" s="69" customFormat="1" ht="32.25" hidden="1" customHeight="1" x14ac:dyDescent="0.25">
      <c r="B146" s="899" t="s">
        <v>1502</v>
      </c>
      <c r="C146" s="900"/>
      <c r="D146" s="73">
        <f>COUNTA(D12:D117)</f>
        <v>33</v>
      </c>
      <c r="E146" s="114"/>
      <c r="F146" s="114"/>
      <c r="G146" s="114"/>
      <c r="H146" s="114"/>
      <c r="I146" s="114"/>
      <c r="K146" s="183"/>
      <c r="L146" s="405"/>
    </row>
    <row r="147" spans="2:12" s="69" customFormat="1" ht="39" hidden="1" customHeight="1" x14ac:dyDescent="0.25">
      <c r="B147" s="901" t="s">
        <v>1507</v>
      </c>
      <c r="C147" s="900"/>
      <c r="D147" s="195">
        <f>K52</f>
        <v>0</v>
      </c>
      <c r="K147" s="183"/>
      <c r="L147" s="405"/>
    </row>
    <row r="148" spans="2:12" s="69" customFormat="1" hidden="1" x14ac:dyDescent="0.25">
      <c r="K148" s="183"/>
      <c r="L148" s="405"/>
    </row>
    <row r="149" spans="2:12" s="69" customFormat="1" ht="15" hidden="1" customHeight="1" x14ac:dyDescent="0.25">
      <c r="B149" s="880" t="s">
        <v>1506</v>
      </c>
      <c r="C149" s="880"/>
      <c r="D149" s="880"/>
      <c r="E149" s="117" t="s">
        <v>1503</v>
      </c>
      <c r="F149" s="114"/>
      <c r="G149" s="114"/>
      <c r="H149" s="114"/>
      <c r="I149" s="114"/>
      <c r="K149" s="183"/>
      <c r="L149" s="405"/>
    </row>
    <row r="150" spans="2:12" s="69" customFormat="1" ht="15" hidden="1" customHeight="1" x14ac:dyDescent="0.25">
      <c r="B150" s="880" t="s">
        <v>29</v>
      </c>
      <c r="C150" s="896"/>
      <c r="D150" s="196">
        <f>COUNTIF(E12:E117,"Yes")</f>
        <v>19</v>
      </c>
      <c r="E150" s="196">
        <f>D150*3</f>
        <v>57</v>
      </c>
      <c r="F150" s="114"/>
      <c r="G150" s="114"/>
      <c r="H150" s="114"/>
      <c r="I150" s="114"/>
      <c r="K150" s="183"/>
      <c r="L150" s="405"/>
    </row>
    <row r="151" spans="2:12" s="69" customFormat="1" ht="15" hidden="1" customHeight="1" x14ac:dyDescent="0.25">
      <c r="B151" s="880" t="s">
        <v>30</v>
      </c>
      <c r="C151" s="896"/>
      <c r="D151" s="197">
        <f>COUNTIF(E12:E117,"Partial")</f>
        <v>6</v>
      </c>
      <c r="E151" s="197">
        <f>D151*2</f>
        <v>12</v>
      </c>
      <c r="F151" s="114"/>
      <c r="G151" s="114"/>
      <c r="H151" s="114"/>
      <c r="I151" s="114"/>
      <c r="K151" s="183"/>
      <c r="L151" s="405"/>
    </row>
    <row r="152" spans="2:12" s="69" customFormat="1" ht="15" hidden="1" customHeight="1" x14ac:dyDescent="0.25">
      <c r="B152" s="880" t="s">
        <v>31</v>
      </c>
      <c r="C152" s="896"/>
      <c r="D152" s="197">
        <f>COUNTIF(E12:E117,"No")</f>
        <v>8</v>
      </c>
      <c r="E152" s="197">
        <f>D152*1</f>
        <v>8</v>
      </c>
      <c r="F152" s="114"/>
      <c r="G152" s="114"/>
      <c r="H152" s="114"/>
      <c r="I152" s="114"/>
      <c r="K152" s="183"/>
      <c r="L152" s="405"/>
    </row>
    <row r="153" spans="2:12" s="69" customFormat="1" hidden="1" x14ac:dyDescent="0.25">
      <c r="D153" s="198"/>
      <c r="E153" s="199">
        <f>D153*0</f>
        <v>0</v>
      </c>
      <c r="K153" s="183"/>
      <c r="L153" s="405"/>
    </row>
    <row r="154" spans="2:12" s="69" customFormat="1" ht="15.75" hidden="1" thickBot="1" x14ac:dyDescent="0.3">
      <c r="D154" s="350">
        <f>SUM(D150:D153)</f>
        <v>33</v>
      </c>
      <c r="E154" s="121">
        <f>SUM(E150:E153)</f>
        <v>77</v>
      </c>
      <c r="K154" s="183"/>
      <c r="L154" s="405"/>
    </row>
    <row r="155" spans="2:12" s="13" customFormat="1" ht="15.75" hidden="1" thickTop="1" x14ac:dyDescent="0.25">
      <c r="B155" s="118" t="s">
        <v>4</v>
      </c>
      <c r="D155" s="114">
        <f>COUNTIF(E12:E117,"N/A")</f>
        <v>0</v>
      </c>
      <c r="K155" s="19"/>
      <c r="L155" s="400"/>
    </row>
    <row r="156" spans="2:12" s="13" customFormat="1" ht="15.75" hidden="1" thickBot="1" x14ac:dyDescent="0.3">
      <c r="B156" s="118"/>
      <c r="D156" s="352">
        <f>SUM(D154:D155)</f>
        <v>33</v>
      </c>
      <c r="K156" s="19"/>
      <c r="L156" s="400"/>
    </row>
    <row r="157" spans="2:12" s="1" customFormat="1" ht="71.25" hidden="1" customHeight="1" thickTop="1" x14ac:dyDescent="0.25">
      <c r="B157" s="873" t="s">
        <v>1958</v>
      </c>
      <c r="C157" s="873"/>
      <c r="D157" s="256">
        <f>SUMPRODUCT(($F26:$F118=2)*(ISBLANK($G26:$G118)))</f>
        <v>1</v>
      </c>
      <c r="K157" s="119"/>
      <c r="L157" s="406"/>
    </row>
    <row r="158" spans="2:12" x14ac:dyDescent="0.25">
      <c r="L158" s="403"/>
    </row>
    <row r="159" spans="2:12" x14ac:dyDescent="0.25">
      <c r="L159" s="403"/>
    </row>
    <row r="160" spans="2:12" x14ac:dyDescent="0.25">
      <c r="L160" s="403"/>
    </row>
    <row r="161" spans="12:12" x14ac:dyDescent="0.25">
      <c r="L161" s="403"/>
    </row>
    <row r="162" spans="12:12" x14ac:dyDescent="0.25">
      <c r="L162" s="403"/>
    </row>
    <row r="163" spans="12:12" x14ac:dyDescent="0.25">
      <c r="L163" s="403"/>
    </row>
    <row r="164" spans="12:12" x14ac:dyDescent="0.25">
      <c r="L164" s="403"/>
    </row>
    <row r="165" spans="12:12" x14ac:dyDescent="0.25">
      <c r="L165" s="403"/>
    </row>
    <row r="166" spans="12:12" x14ac:dyDescent="0.25">
      <c r="L166" s="403"/>
    </row>
    <row r="167" spans="12:12" x14ac:dyDescent="0.25">
      <c r="L167" s="403"/>
    </row>
    <row r="168" spans="12:12" x14ac:dyDescent="0.25">
      <c r="L168" s="403"/>
    </row>
    <row r="169" spans="12:12" x14ac:dyDescent="0.25">
      <c r="L169" s="403"/>
    </row>
    <row r="170" spans="12:12" x14ac:dyDescent="0.25">
      <c r="L170" s="403"/>
    </row>
    <row r="171" spans="12:12" x14ac:dyDescent="0.25">
      <c r="L171" s="403"/>
    </row>
    <row r="172" spans="12:12" x14ac:dyDescent="0.25">
      <c r="L172" s="403"/>
    </row>
    <row r="173" spans="12:12" x14ac:dyDescent="0.25">
      <c r="L173" s="403"/>
    </row>
    <row r="174" spans="12:12" x14ac:dyDescent="0.25">
      <c r="L174" s="403"/>
    </row>
    <row r="175" spans="12:12" x14ac:dyDescent="0.25">
      <c r="L175" s="403"/>
    </row>
    <row r="176" spans="12:12" x14ac:dyDescent="0.25">
      <c r="L176" s="403"/>
    </row>
    <row r="177" spans="12:12" x14ac:dyDescent="0.25">
      <c r="L177" s="403"/>
    </row>
    <row r="178" spans="12:12" x14ac:dyDescent="0.25">
      <c r="L178" s="403"/>
    </row>
    <row r="179" spans="12:12" x14ac:dyDescent="0.25">
      <c r="L179" s="403"/>
    </row>
    <row r="180" spans="12:12" x14ac:dyDescent="0.25">
      <c r="L180" s="403"/>
    </row>
    <row r="181" spans="12:12" x14ac:dyDescent="0.25">
      <c r="L181" s="403"/>
    </row>
    <row r="182" spans="12:12" x14ac:dyDescent="0.25">
      <c r="L182" s="403"/>
    </row>
    <row r="183" spans="12:12" x14ac:dyDescent="0.25">
      <c r="L183" s="403"/>
    </row>
    <row r="184" spans="12:12" x14ac:dyDescent="0.25">
      <c r="L184" s="403"/>
    </row>
    <row r="185" spans="12:12" x14ac:dyDescent="0.25">
      <c r="L185" s="403"/>
    </row>
    <row r="186" spans="12:12" x14ac:dyDescent="0.25">
      <c r="L186" s="403"/>
    </row>
    <row r="187" spans="12:12" x14ac:dyDescent="0.25">
      <c r="L187" s="403"/>
    </row>
    <row r="188" spans="12:12" x14ac:dyDescent="0.25">
      <c r="L188" s="403"/>
    </row>
    <row r="189" spans="12:12" x14ac:dyDescent="0.25">
      <c r="L189" s="403"/>
    </row>
    <row r="190" spans="12:12" x14ac:dyDescent="0.25">
      <c r="L190" s="403"/>
    </row>
    <row r="191" spans="12:12" x14ac:dyDescent="0.25">
      <c r="L191" s="403"/>
    </row>
    <row r="192" spans="12:12" x14ac:dyDescent="0.25">
      <c r="L192" s="403"/>
    </row>
    <row r="193" spans="12:12" x14ac:dyDescent="0.25">
      <c r="L193" s="403"/>
    </row>
    <row r="194" spans="12:12" x14ac:dyDescent="0.25">
      <c r="L194" s="403"/>
    </row>
    <row r="195" spans="12:12" x14ac:dyDescent="0.25">
      <c r="L195" s="403"/>
    </row>
    <row r="196" spans="12:12" x14ac:dyDescent="0.25">
      <c r="L196" s="403"/>
    </row>
    <row r="197" spans="12:12" x14ac:dyDescent="0.25">
      <c r="L197" s="403"/>
    </row>
    <row r="198" spans="12:12" x14ac:dyDescent="0.25">
      <c r="L198" s="403"/>
    </row>
    <row r="199" spans="12:12" x14ac:dyDescent="0.25">
      <c r="L199" s="403"/>
    </row>
    <row r="200" spans="12:12" x14ac:dyDescent="0.25">
      <c r="L200" s="403"/>
    </row>
    <row r="201" spans="12:12" x14ac:dyDescent="0.25">
      <c r="L201" s="403"/>
    </row>
    <row r="202" spans="12:12" x14ac:dyDescent="0.25">
      <c r="L202" s="403"/>
    </row>
    <row r="203" spans="12:12" x14ac:dyDescent="0.25">
      <c r="L203" s="403"/>
    </row>
    <row r="204" spans="12:12" x14ac:dyDescent="0.25">
      <c r="L204" s="403"/>
    </row>
    <row r="205" spans="12:12" x14ac:dyDescent="0.25">
      <c r="L205" s="403"/>
    </row>
    <row r="206" spans="12:12" x14ac:dyDescent="0.25">
      <c r="L206" s="403"/>
    </row>
    <row r="207" spans="12:12" x14ac:dyDescent="0.25">
      <c r="L207" s="403"/>
    </row>
    <row r="208" spans="12:12" x14ac:dyDescent="0.25">
      <c r="L208" s="403"/>
    </row>
    <row r="209" spans="12:12" x14ac:dyDescent="0.25">
      <c r="L209" s="403"/>
    </row>
    <row r="210" spans="12:12" x14ac:dyDescent="0.25">
      <c r="L210" s="403"/>
    </row>
    <row r="211" spans="12:12" x14ac:dyDescent="0.25">
      <c r="L211" s="403"/>
    </row>
    <row r="212" spans="12:12" x14ac:dyDescent="0.25">
      <c r="L212" s="403"/>
    </row>
    <row r="213" spans="12:12" x14ac:dyDescent="0.25">
      <c r="L213" s="403"/>
    </row>
    <row r="214" spans="12:12" x14ac:dyDescent="0.25">
      <c r="L214" s="403"/>
    </row>
    <row r="215" spans="12:12" x14ac:dyDescent="0.25">
      <c r="L215" s="403"/>
    </row>
    <row r="216" spans="12:12" x14ac:dyDescent="0.25">
      <c r="L216" s="403"/>
    </row>
    <row r="217" spans="12:12" x14ac:dyDescent="0.25">
      <c r="L217" s="403"/>
    </row>
    <row r="218" spans="12:12" x14ac:dyDescent="0.25">
      <c r="L218" s="403"/>
    </row>
    <row r="219" spans="12:12" x14ac:dyDescent="0.25">
      <c r="L219" s="403"/>
    </row>
    <row r="220" spans="12:12" x14ac:dyDescent="0.25">
      <c r="L220" s="403"/>
    </row>
    <row r="221" spans="12:12" x14ac:dyDescent="0.25">
      <c r="L221" s="403"/>
    </row>
    <row r="222" spans="12:12" x14ac:dyDescent="0.25">
      <c r="L222" s="403"/>
    </row>
    <row r="223" spans="12:12" x14ac:dyDescent="0.25">
      <c r="L223" s="403"/>
    </row>
  </sheetData>
  <sheetProtection password="CCDD" sheet="1" objects="1" scenarios="1" selectLockedCells="1"/>
  <customSheetViews>
    <customSheetView guid="{741A923B-46F8-4C83-B631-5F158AE39697}">
      <selection sqref="A1:E8"/>
      <pageMargins left="0.7" right="0.7" top="0.75" bottom="0.75" header="0.3" footer="0.3"/>
      <pageSetup paperSize="9" orientation="portrait" r:id="rId1"/>
    </customSheetView>
    <customSheetView guid="{1D8CD3AA-2F72-46EA-B008-1A30308FB7B9}">
      <selection sqref="A1:E8"/>
      <pageMargins left="0.7" right="0.7" top="0.75" bottom="0.75" header="0.3" footer="0.3"/>
      <pageSetup paperSize="9" orientation="portrait" r:id="rId2"/>
    </customSheetView>
  </customSheetViews>
  <mergeCells count="22">
    <mergeCell ref="M10:O10"/>
    <mergeCell ref="B48:I48"/>
    <mergeCell ref="B49:I49"/>
    <mergeCell ref="B50:I50"/>
    <mergeCell ref="B8:C9"/>
    <mergeCell ref="D8:D9"/>
    <mergeCell ref="F8:G9"/>
    <mergeCell ref="H8:H9"/>
    <mergeCell ref="B2:I2"/>
    <mergeCell ref="B3:I3"/>
    <mergeCell ref="D5:D6"/>
    <mergeCell ref="G5:G6"/>
    <mergeCell ref="I5:I6"/>
    <mergeCell ref="B157:C157"/>
    <mergeCell ref="B150:C150"/>
    <mergeCell ref="B151:C151"/>
    <mergeCell ref="B152:C152"/>
    <mergeCell ref="B142:C142"/>
    <mergeCell ref="B144:C144"/>
    <mergeCell ref="B146:C146"/>
    <mergeCell ref="B147:C147"/>
    <mergeCell ref="B149:D149"/>
  </mergeCells>
  <conditionalFormatting sqref="E47 E13:E16 E34:E37 E26:E32 E39:E45">
    <cfRule type="cellIs" dxfId="4210" priority="1491" stopIfTrue="1" operator="equal">
      <formula>"Yes"</formula>
    </cfRule>
    <cfRule type="expression" dxfId="4209" priority="1492" stopIfTrue="1">
      <formula>NOT(ISERROR(SEARCH("n/a",E13)))</formula>
    </cfRule>
    <cfRule type="expression" dxfId="4208" priority="1493" stopIfTrue="1">
      <formula>NOT(ISERROR(SEARCH("partial",E13)))</formula>
    </cfRule>
  </conditionalFormatting>
  <conditionalFormatting sqref="F13:G13 F14:F16 F34:F37 F39:F45 F47 F26:F32">
    <cfRule type="cellIs" dxfId="4207" priority="1494" stopIfTrue="1" operator="equal">
      <formula>3</formula>
    </cfRule>
    <cfRule type="cellIs" dxfId="4206" priority="1495" stopIfTrue="1" operator="equal">
      <formula>2</formula>
    </cfRule>
    <cfRule type="cellIs" dxfId="4205" priority="1496" stopIfTrue="1" operator="equal">
      <formula>1</formula>
    </cfRule>
  </conditionalFormatting>
  <conditionalFormatting sqref="E47 E13:E16 E34:E37 E26:E32 E39:E45">
    <cfRule type="cellIs" dxfId="4204" priority="1497" stopIfTrue="1" operator="equal">
      <formula>"Yes"</formula>
    </cfRule>
    <cfRule type="cellIs" dxfId="4203" priority="1498" stopIfTrue="1" operator="equal">
      <formula>"PARTIAL"</formula>
    </cfRule>
    <cfRule type="cellIs" dxfId="4202" priority="1499" stopIfTrue="1" operator="equal">
      <formula>"NO"</formula>
    </cfRule>
  </conditionalFormatting>
  <conditionalFormatting sqref="E13">
    <cfRule type="containsText" dxfId="4201" priority="1490" operator="containsText" text="No">
      <formula>NOT(ISERROR(SEARCH("No",E13)))</formula>
    </cfRule>
  </conditionalFormatting>
  <conditionalFormatting sqref="F13:G13 F14:F16 F34:F37 F39:F45 F47 F26:F32">
    <cfRule type="cellIs" dxfId="4200" priority="1489" operator="equal">
      <formula>1</formula>
    </cfRule>
  </conditionalFormatting>
  <conditionalFormatting sqref="E13">
    <cfRule type="containsText" dxfId="4199" priority="1485" operator="containsText" text="No">
      <formula>NOT(ISERROR(SEARCH("No",E13)))</formula>
    </cfRule>
    <cfRule type="cellIs" dxfId="4198" priority="1486" stopIfTrue="1" operator="equal">
      <formula>"Yes"</formula>
    </cfRule>
    <cfRule type="expression" dxfId="4197" priority="1487" stopIfTrue="1">
      <formula>NOT(ISERROR(SEARCH("n/a",E13)))</formula>
    </cfRule>
    <cfRule type="expression" dxfId="4196" priority="1488" stopIfTrue="1">
      <formula>NOT(ISERROR(SEARCH("partial",E13)))</formula>
    </cfRule>
  </conditionalFormatting>
  <conditionalFormatting sqref="E13">
    <cfRule type="containsText" dxfId="4195" priority="1483" operator="containsText" text="No">
      <formula>NOT(ISERROR(SEARCH("No",E13)))</formula>
    </cfRule>
    <cfRule type="containsText" dxfId="4194" priority="1484" operator="containsText" text="No">
      <formula>NOT(ISERROR(SEARCH("No",E13)))</formula>
    </cfRule>
  </conditionalFormatting>
  <conditionalFormatting sqref="E13">
    <cfRule type="containsText" dxfId="4193" priority="1479" operator="containsText" text="No">
      <formula>NOT(ISERROR(SEARCH("No",E13)))</formula>
    </cfRule>
    <cfRule type="cellIs" dxfId="4192" priority="1480" stopIfTrue="1" operator="equal">
      <formula>"Yes"</formula>
    </cfRule>
    <cfRule type="expression" dxfId="4191" priority="1481" stopIfTrue="1">
      <formula>NOT(ISERROR(SEARCH("n/a",E13)))</formula>
    </cfRule>
    <cfRule type="expression" dxfId="4190" priority="1482" stopIfTrue="1">
      <formula>NOT(ISERROR(SEARCH("partial",E13)))</formula>
    </cfRule>
  </conditionalFormatting>
  <conditionalFormatting sqref="E47 E13:E16 E34:E37 E26:E32 E39:E45">
    <cfRule type="containsText" dxfId="4189" priority="1475" operator="containsText" text="N/A">
      <formula>NOT(ISERROR(SEARCH("N/A",E13)))</formula>
    </cfRule>
    <cfRule type="containsText" dxfId="4188" priority="1476" operator="containsText" text="No">
      <formula>NOT(ISERROR(SEARCH("No",E13)))</formula>
    </cfRule>
    <cfRule type="containsText" dxfId="4187" priority="1477" operator="containsText" text="Partial">
      <formula>NOT(ISERROR(SEARCH("Partial",E13)))</formula>
    </cfRule>
    <cfRule type="containsText" dxfId="4186" priority="1478" operator="containsText" text="Yes">
      <formula>NOT(ISERROR(SEARCH("Yes",E13)))</formula>
    </cfRule>
  </conditionalFormatting>
  <conditionalFormatting sqref="E47 E13:E16 E34:E37 E26:E32 E39:E45">
    <cfRule type="containsText" dxfId="4185" priority="1472" operator="containsText" text="N/A">
      <formula>NOT(ISERROR(SEARCH("N/A",E13)))</formula>
    </cfRule>
    <cfRule type="containsBlanks" dxfId="4184" priority="1473">
      <formula>LEN(TRIM(E13))=0</formula>
    </cfRule>
    <cfRule type="containsText" dxfId="4183" priority="1474" operator="containsText" text="&quot; &quot;">
      <formula>NOT(ISERROR(SEARCH(""" """,E13)))</formula>
    </cfRule>
  </conditionalFormatting>
  <conditionalFormatting sqref="F13">
    <cfRule type="cellIs" dxfId="4182" priority="1468" operator="equal">
      <formula>1</formula>
    </cfRule>
    <cfRule type="cellIs" dxfId="4181" priority="1469" stopIfTrue="1" operator="equal">
      <formula>3</formula>
    </cfRule>
    <cfRule type="cellIs" dxfId="4180" priority="1470" stopIfTrue="1" operator="equal">
      <formula>2</formula>
    </cfRule>
    <cfRule type="cellIs" dxfId="4179" priority="1471" stopIfTrue="1" operator="equal">
      <formula>1</formula>
    </cfRule>
  </conditionalFormatting>
  <conditionalFormatting sqref="F13:F16 F34:F37 F39:F45 F47 F26:F32">
    <cfRule type="cellIs" dxfId="4178" priority="1455" operator="equal">
      <formula>1</formula>
    </cfRule>
    <cfRule type="cellIs" dxfId="4177" priority="1456" operator="equal">
      <formula>1</formula>
    </cfRule>
    <cfRule type="containsText" dxfId="4176" priority="1457" operator="containsText" text="N/A">
      <formula>NOT(ISERROR(SEARCH("N/A",F13)))</formula>
    </cfRule>
    <cfRule type="cellIs" dxfId="4175" priority="1458" operator="equal">
      <formula>1</formula>
    </cfRule>
    <cfRule type="cellIs" dxfId="4174" priority="1459" operator="equal">
      <formula>1</formula>
    </cfRule>
    <cfRule type="cellIs" dxfId="4173" priority="1460" operator="equal">
      <formula>2</formula>
    </cfRule>
    <cfRule type="cellIs" dxfId="4172" priority="1461" operator="equal">
      <formula>2</formula>
    </cfRule>
    <cfRule type="cellIs" dxfId="4171" priority="1462" operator="equal">
      <formula>2</formula>
    </cfRule>
    <cfRule type="cellIs" dxfId="4170" priority="1463" operator="equal">
      <formula>3</formula>
    </cfRule>
    <cfRule type="containsBlanks" dxfId="4169" priority="1464">
      <formula>LEN(TRIM(F13))=0</formula>
    </cfRule>
    <cfRule type="cellIs" dxfId="4168" priority="1465" stopIfTrue="1" operator="equal">
      <formula>3</formula>
    </cfRule>
    <cfRule type="cellIs" dxfId="4167" priority="1466" stopIfTrue="1" operator="equal">
      <formula>2</formula>
    </cfRule>
    <cfRule type="cellIs" dxfId="4166" priority="1467" stopIfTrue="1" operator="equal">
      <formula>1</formula>
    </cfRule>
  </conditionalFormatting>
  <conditionalFormatting sqref="F13">
    <cfRule type="containsText" dxfId="4165" priority="1444" operator="containsText" text="N/A">
      <formula>NOT(ISERROR(SEARCH("N/A",F13)))</formula>
    </cfRule>
    <cfRule type="cellIs" dxfId="4164" priority="1445" operator="equal">
      <formula>1</formula>
    </cfRule>
    <cfRule type="cellIs" dxfId="4163" priority="1446" operator="equal">
      <formula>1</formula>
    </cfRule>
    <cfRule type="cellIs" dxfId="4162" priority="1447" operator="equal">
      <formula>2</formula>
    </cfRule>
    <cfRule type="cellIs" dxfId="4161" priority="1448" operator="equal">
      <formula>2</formula>
    </cfRule>
    <cfRule type="cellIs" dxfId="4160" priority="1449" operator="equal">
      <formula>2</formula>
    </cfRule>
    <cfRule type="cellIs" dxfId="4159" priority="1450" operator="equal">
      <formula>3</formula>
    </cfRule>
    <cfRule type="containsBlanks" dxfId="4158" priority="1451">
      <formula>LEN(TRIM(F13))=0</formula>
    </cfRule>
    <cfRule type="cellIs" dxfId="4157" priority="1452" stopIfTrue="1" operator="equal">
      <formula>3</formula>
    </cfRule>
    <cfRule type="cellIs" dxfId="4156" priority="1453" stopIfTrue="1" operator="equal">
      <formula>2</formula>
    </cfRule>
    <cfRule type="cellIs" dxfId="4155" priority="1454" stopIfTrue="1" operator="equal">
      <formula>1</formula>
    </cfRule>
  </conditionalFormatting>
  <conditionalFormatting sqref="G47 G13:G16 G34:G37 G26:G32 G39:G45">
    <cfRule type="expression" dxfId="4154" priority="1443">
      <formula>(ISBLANK($G13))*($F13=2)</formula>
    </cfRule>
  </conditionalFormatting>
  <conditionalFormatting sqref="E47:F47 E14:F16 E34:F37 E39:F45 E26:F32">
    <cfRule type="expression" priority="1184">
      <formula>(ISBLANK($G14))*($F14=2)</formula>
    </cfRule>
  </conditionalFormatting>
  <conditionalFormatting sqref="E17:E25">
    <cfRule type="cellIs" dxfId="4153" priority="691" stopIfTrue="1" operator="equal">
      <formula>"Yes"</formula>
    </cfRule>
    <cfRule type="expression" dxfId="4152" priority="692" stopIfTrue="1">
      <formula>NOT(ISERROR(SEARCH("n/a",E17)))</formula>
    </cfRule>
    <cfRule type="expression" dxfId="4151" priority="693" stopIfTrue="1">
      <formula>NOT(ISERROR(SEARCH("partial",E17)))</formula>
    </cfRule>
  </conditionalFormatting>
  <conditionalFormatting sqref="E17:E25">
    <cfRule type="cellIs" dxfId="4150" priority="697" stopIfTrue="1" operator="equal">
      <formula>"Yes"</formula>
    </cfRule>
    <cfRule type="cellIs" dxfId="4149" priority="698" stopIfTrue="1" operator="equal">
      <formula>"PARTIAL"</formula>
    </cfRule>
    <cfRule type="cellIs" dxfId="4148" priority="699" stopIfTrue="1" operator="equal">
      <formula>"NO"</formula>
    </cfRule>
  </conditionalFormatting>
  <conditionalFormatting sqref="E17:E25">
    <cfRule type="containsText" dxfId="4147" priority="686" operator="containsText" text="N/A">
      <formula>NOT(ISERROR(SEARCH("N/A",E17)))</formula>
    </cfRule>
    <cfRule type="containsText" dxfId="4146" priority="687" operator="containsText" text="No">
      <formula>NOT(ISERROR(SEARCH("No",E17)))</formula>
    </cfRule>
    <cfRule type="containsText" dxfId="4145" priority="688" operator="containsText" text="Partial">
      <formula>NOT(ISERROR(SEARCH("Partial",E17)))</formula>
    </cfRule>
    <cfRule type="containsText" dxfId="4144" priority="689" operator="containsText" text="Yes">
      <formula>NOT(ISERROR(SEARCH("Yes",E17)))</formula>
    </cfRule>
  </conditionalFormatting>
  <conditionalFormatting sqref="E17:E25">
    <cfRule type="containsText" dxfId="4143" priority="683" operator="containsText" text="N/A">
      <formula>NOT(ISERROR(SEARCH("N/A",E17)))</formula>
    </cfRule>
    <cfRule type="containsBlanks" dxfId="4142" priority="684">
      <formula>LEN(TRIM(E17))=0</formula>
    </cfRule>
    <cfRule type="containsText" dxfId="4141" priority="685" operator="containsText" text="&quot; &quot;">
      <formula>NOT(ISERROR(SEARCH(""" """,E17)))</formula>
    </cfRule>
  </conditionalFormatting>
  <conditionalFormatting sqref="G17:G25">
    <cfRule type="expression" dxfId="4140" priority="669">
      <formula>(ISBLANK($G17))*($F17=2)</formula>
    </cfRule>
  </conditionalFormatting>
  <conditionalFormatting sqref="E17:E25">
    <cfRule type="expression" priority="668">
      <formula>(ISBLANK($G17))*($F17=2)</formula>
    </cfRule>
  </conditionalFormatting>
  <conditionalFormatting sqref="E38">
    <cfRule type="cellIs" dxfId="4139" priority="659" stopIfTrue="1" operator="equal">
      <formula>"Yes"</formula>
    </cfRule>
    <cfRule type="expression" dxfId="4138" priority="660" stopIfTrue="1">
      <formula>NOT(ISERROR(SEARCH("n/a",E38)))</formula>
    </cfRule>
    <cfRule type="expression" dxfId="4137" priority="661" stopIfTrue="1">
      <formula>NOT(ISERROR(SEARCH("partial",E38)))</formula>
    </cfRule>
  </conditionalFormatting>
  <conditionalFormatting sqref="E38">
    <cfRule type="cellIs" dxfId="4136" priority="665" stopIfTrue="1" operator="equal">
      <formula>"Yes"</formula>
    </cfRule>
    <cfRule type="cellIs" dxfId="4135" priority="666" stopIfTrue="1" operator="equal">
      <formula>"PARTIAL"</formula>
    </cfRule>
    <cfRule type="cellIs" dxfId="4134" priority="667" stopIfTrue="1" operator="equal">
      <formula>"NO"</formula>
    </cfRule>
  </conditionalFormatting>
  <conditionalFormatting sqref="E38">
    <cfRule type="containsText" dxfId="4133" priority="654" operator="containsText" text="N/A">
      <formula>NOT(ISERROR(SEARCH("N/A",E38)))</formula>
    </cfRule>
    <cfRule type="containsText" dxfId="4132" priority="655" operator="containsText" text="No">
      <formula>NOT(ISERROR(SEARCH("No",E38)))</formula>
    </cfRule>
    <cfRule type="containsText" dxfId="4131" priority="656" operator="containsText" text="Partial">
      <formula>NOT(ISERROR(SEARCH("Partial",E38)))</formula>
    </cfRule>
    <cfRule type="containsText" dxfId="4130" priority="657" operator="containsText" text="Yes">
      <formula>NOT(ISERROR(SEARCH("Yes",E38)))</formula>
    </cfRule>
  </conditionalFormatting>
  <conditionalFormatting sqref="E38">
    <cfRule type="containsText" dxfId="4129" priority="651" operator="containsText" text="N/A">
      <formula>NOT(ISERROR(SEARCH("N/A",E38)))</formula>
    </cfRule>
    <cfRule type="containsBlanks" dxfId="4128" priority="652">
      <formula>LEN(TRIM(E38))=0</formula>
    </cfRule>
    <cfRule type="containsText" dxfId="4127" priority="653" operator="containsText" text="&quot; &quot;">
      <formula>NOT(ISERROR(SEARCH(""" """,E38)))</formula>
    </cfRule>
  </conditionalFormatting>
  <conditionalFormatting sqref="G38">
    <cfRule type="expression" dxfId="4126" priority="637">
      <formula>(ISBLANK($G38))*($F38=2)</formula>
    </cfRule>
  </conditionalFormatting>
  <conditionalFormatting sqref="E38">
    <cfRule type="expression" priority="636">
      <formula>(ISBLANK($G38))*($F38=2)</formula>
    </cfRule>
  </conditionalFormatting>
  <conditionalFormatting sqref="F14">
    <cfRule type="cellIs" dxfId="4125" priority="632" operator="equal">
      <formula>1</formula>
    </cfRule>
    <cfRule type="cellIs" dxfId="4124" priority="633" stopIfTrue="1" operator="equal">
      <formula>3</formula>
    </cfRule>
    <cfRule type="cellIs" dxfId="4123" priority="634" stopIfTrue="1" operator="equal">
      <formula>2</formula>
    </cfRule>
    <cfRule type="cellIs" dxfId="4122" priority="635" stopIfTrue="1" operator="equal">
      <formula>1</formula>
    </cfRule>
  </conditionalFormatting>
  <conditionalFormatting sqref="F14">
    <cfRule type="containsText" dxfId="4121" priority="621" operator="containsText" text="N/A">
      <formula>NOT(ISERROR(SEARCH("N/A",F14)))</formula>
    </cfRule>
    <cfRule type="cellIs" dxfId="4120" priority="622" operator="equal">
      <formula>1</formula>
    </cfRule>
    <cfRule type="cellIs" dxfId="4119" priority="623" operator="equal">
      <formula>1</formula>
    </cfRule>
    <cfRule type="cellIs" dxfId="4118" priority="624" operator="equal">
      <formula>2</formula>
    </cfRule>
    <cfRule type="cellIs" dxfId="4117" priority="625" operator="equal">
      <formula>2</formula>
    </cfRule>
    <cfRule type="cellIs" dxfId="4116" priority="626" operator="equal">
      <formula>2</formula>
    </cfRule>
    <cfRule type="cellIs" dxfId="4115" priority="627" operator="equal">
      <formula>3</formula>
    </cfRule>
    <cfRule type="containsBlanks" dxfId="4114" priority="628">
      <formula>LEN(TRIM(F14))=0</formula>
    </cfRule>
    <cfRule type="cellIs" dxfId="4113" priority="629" stopIfTrue="1" operator="equal">
      <formula>3</formula>
    </cfRule>
    <cfRule type="cellIs" dxfId="4112" priority="630" stopIfTrue="1" operator="equal">
      <formula>2</formula>
    </cfRule>
    <cfRule type="cellIs" dxfId="4111" priority="631" stopIfTrue="1" operator="equal">
      <formula>1</formula>
    </cfRule>
  </conditionalFormatting>
  <conditionalFormatting sqref="F15">
    <cfRule type="cellIs" dxfId="4110" priority="617" operator="equal">
      <formula>1</formula>
    </cfRule>
    <cfRule type="cellIs" dxfId="4109" priority="618" stopIfTrue="1" operator="equal">
      <formula>3</formula>
    </cfRule>
    <cfRule type="cellIs" dxfId="4108" priority="619" stopIfTrue="1" operator="equal">
      <formula>2</formula>
    </cfRule>
    <cfRule type="cellIs" dxfId="4107" priority="620" stopIfTrue="1" operator="equal">
      <formula>1</formula>
    </cfRule>
  </conditionalFormatting>
  <conditionalFormatting sqref="F15">
    <cfRule type="containsText" dxfId="4106" priority="606" operator="containsText" text="N/A">
      <formula>NOT(ISERROR(SEARCH("N/A",F15)))</formula>
    </cfRule>
    <cfRule type="cellIs" dxfId="4105" priority="607" operator="equal">
      <formula>1</formula>
    </cfRule>
    <cfRule type="cellIs" dxfId="4104" priority="608" operator="equal">
      <formula>1</formula>
    </cfRule>
    <cfRule type="cellIs" dxfId="4103" priority="609" operator="equal">
      <formula>2</formula>
    </cfRule>
    <cfRule type="cellIs" dxfId="4102" priority="610" operator="equal">
      <formula>2</formula>
    </cfRule>
    <cfRule type="cellIs" dxfId="4101" priority="611" operator="equal">
      <formula>2</formula>
    </cfRule>
    <cfRule type="cellIs" dxfId="4100" priority="612" operator="equal">
      <formula>3</formula>
    </cfRule>
    <cfRule type="containsBlanks" dxfId="4099" priority="613">
      <formula>LEN(TRIM(F15))=0</formula>
    </cfRule>
    <cfRule type="cellIs" dxfId="4098" priority="614" stopIfTrue="1" operator="equal">
      <formula>3</formula>
    </cfRule>
    <cfRule type="cellIs" dxfId="4097" priority="615" stopIfTrue="1" operator="equal">
      <formula>2</formula>
    </cfRule>
    <cfRule type="cellIs" dxfId="4096" priority="616" stopIfTrue="1" operator="equal">
      <formula>1</formula>
    </cfRule>
  </conditionalFormatting>
  <conditionalFormatting sqref="F16">
    <cfRule type="cellIs" dxfId="4095" priority="602" operator="equal">
      <formula>1</formula>
    </cfRule>
    <cfRule type="cellIs" dxfId="4094" priority="603" stopIfTrue="1" operator="equal">
      <formula>3</formula>
    </cfRule>
    <cfRule type="cellIs" dxfId="4093" priority="604" stopIfTrue="1" operator="equal">
      <formula>2</formula>
    </cfRule>
    <cfRule type="cellIs" dxfId="4092" priority="605" stopIfTrue="1" operator="equal">
      <formula>1</formula>
    </cfRule>
  </conditionalFormatting>
  <conditionalFormatting sqref="F16">
    <cfRule type="containsText" dxfId="4091" priority="591" operator="containsText" text="N/A">
      <formula>NOT(ISERROR(SEARCH("N/A",F16)))</formula>
    </cfRule>
    <cfRule type="cellIs" dxfId="4090" priority="592" operator="equal">
      <formula>1</formula>
    </cfRule>
    <cfRule type="cellIs" dxfId="4089" priority="593" operator="equal">
      <formula>1</formula>
    </cfRule>
    <cfRule type="cellIs" dxfId="4088" priority="594" operator="equal">
      <formula>2</formula>
    </cfRule>
    <cfRule type="cellIs" dxfId="4087" priority="595" operator="equal">
      <formula>2</formula>
    </cfRule>
    <cfRule type="cellIs" dxfId="4086" priority="596" operator="equal">
      <formula>2</formula>
    </cfRule>
    <cfRule type="cellIs" dxfId="4085" priority="597" operator="equal">
      <formula>3</formula>
    </cfRule>
    <cfRule type="containsBlanks" dxfId="4084" priority="598">
      <formula>LEN(TRIM(F16))=0</formula>
    </cfRule>
    <cfRule type="cellIs" dxfId="4083" priority="599" stopIfTrue="1" operator="equal">
      <formula>3</formula>
    </cfRule>
    <cfRule type="cellIs" dxfId="4082" priority="600" stopIfTrue="1" operator="equal">
      <formula>2</formula>
    </cfRule>
    <cfRule type="cellIs" dxfId="4081" priority="601" stopIfTrue="1" operator="equal">
      <formula>1</formula>
    </cfRule>
  </conditionalFormatting>
  <conditionalFormatting sqref="F17">
    <cfRule type="cellIs" dxfId="4080" priority="588" stopIfTrue="1" operator="equal">
      <formula>3</formula>
    </cfRule>
    <cfRule type="cellIs" dxfId="4079" priority="589" stopIfTrue="1" operator="equal">
      <formula>2</formula>
    </cfRule>
    <cfRule type="cellIs" dxfId="4078" priority="590" stopIfTrue="1" operator="equal">
      <formula>1</formula>
    </cfRule>
  </conditionalFormatting>
  <conditionalFormatting sqref="F17">
    <cfRule type="cellIs" dxfId="4077" priority="587" operator="equal">
      <formula>1</formula>
    </cfRule>
  </conditionalFormatting>
  <conditionalFormatting sqref="F17">
    <cfRule type="cellIs" dxfId="4076" priority="583" operator="equal">
      <formula>1</formula>
    </cfRule>
    <cfRule type="cellIs" dxfId="4075" priority="584" stopIfTrue="1" operator="equal">
      <formula>3</formula>
    </cfRule>
    <cfRule type="cellIs" dxfId="4074" priority="585" stopIfTrue="1" operator="equal">
      <formula>2</formula>
    </cfRule>
    <cfRule type="cellIs" dxfId="4073" priority="586" stopIfTrue="1" operator="equal">
      <formula>1</formula>
    </cfRule>
  </conditionalFormatting>
  <conditionalFormatting sqref="F17">
    <cfRule type="cellIs" dxfId="4072" priority="570" operator="equal">
      <formula>1</formula>
    </cfRule>
    <cfRule type="cellIs" dxfId="4071" priority="571" operator="equal">
      <formula>1</formula>
    </cfRule>
    <cfRule type="containsText" dxfId="4070" priority="572" operator="containsText" text="N/A">
      <formula>NOT(ISERROR(SEARCH("N/A",F17)))</formula>
    </cfRule>
    <cfRule type="cellIs" dxfId="4069" priority="573" operator="equal">
      <formula>1</formula>
    </cfRule>
    <cfRule type="cellIs" dxfId="4068" priority="574" operator="equal">
      <formula>1</formula>
    </cfRule>
    <cfRule type="cellIs" dxfId="4067" priority="575" operator="equal">
      <formula>2</formula>
    </cfRule>
    <cfRule type="cellIs" dxfId="4066" priority="576" operator="equal">
      <formula>2</formula>
    </cfRule>
    <cfRule type="cellIs" dxfId="4065" priority="577" operator="equal">
      <formula>2</formula>
    </cfRule>
    <cfRule type="cellIs" dxfId="4064" priority="578" operator="equal">
      <formula>3</formula>
    </cfRule>
    <cfRule type="containsBlanks" dxfId="4063" priority="579">
      <formula>LEN(TRIM(F17))=0</formula>
    </cfRule>
    <cfRule type="cellIs" dxfId="4062" priority="580" stopIfTrue="1" operator="equal">
      <formula>3</formula>
    </cfRule>
    <cfRule type="cellIs" dxfId="4061" priority="581" stopIfTrue="1" operator="equal">
      <formula>2</formula>
    </cfRule>
    <cfRule type="cellIs" dxfId="4060" priority="582" stopIfTrue="1" operator="equal">
      <formula>1</formula>
    </cfRule>
  </conditionalFormatting>
  <conditionalFormatting sqref="F17">
    <cfRule type="containsText" dxfId="4059" priority="559" operator="containsText" text="N/A">
      <formula>NOT(ISERROR(SEARCH("N/A",F17)))</formula>
    </cfRule>
    <cfRule type="cellIs" dxfId="4058" priority="560" operator="equal">
      <formula>1</formula>
    </cfRule>
    <cfRule type="cellIs" dxfId="4057" priority="561" operator="equal">
      <formula>1</formula>
    </cfRule>
    <cfRule type="cellIs" dxfId="4056" priority="562" operator="equal">
      <formula>2</formula>
    </cfRule>
    <cfRule type="cellIs" dxfId="4055" priority="563" operator="equal">
      <formula>2</formula>
    </cfRule>
    <cfRule type="cellIs" dxfId="4054" priority="564" operator="equal">
      <formula>2</formula>
    </cfRule>
    <cfRule type="cellIs" dxfId="4053" priority="565" operator="equal">
      <formula>3</formula>
    </cfRule>
    <cfRule type="containsBlanks" dxfId="4052" priority="566">
      <formula>LEN(TRIM(F17))=0</formula>
    </cfRule>
    <cfRule type="cellIs" dxfId="4051" priority="567" stopIfTrue="1" operator="equal">
      <formula>3</formula>
    </cfRule>
    <cfRule type="cellIs" dxfId="4050" priority="568" stopIfTrue="1" operator="equal">
      <formula>2</formula>
    </cfRule>
    <cfRule type="cellIs" dxfId="4049" priority="569" stopIfTrue="1" operator="equal">
      <formula>1</formula>
    </cfRule>
  </conditionalFormatting>
  <conditionalFormatting sqref="F18">
    <cfRule type="cellIs" dxfId="4048" priority="556" stopIfTrue="1" operator="equal">
      <formula>3</formula>
    </cfRule>
    <cfRule type="cellIs" dxfId="4047" priority="557" stopIfTrue="1" operator="equal">
      <formula>2</formula>
    </cfRule>
    <cfRule type="cellIs" dxfId="4046" priority="558" stopIfTrue="1" operator="equal">
      <formula>1</formula>
    </cfRule>
  </conditionalFormatting>
  <conditionalFormatting sqref="F18">
    <cfRule type="cellIs" dxfId="4045" priority="555" operator="equal">
      <formula>1</formula>
    </cfRule>
  </conditionalFormatting>
  <conditionalFormatting sqref="F18">
    <cfRule type="cellIs" dxfId="4044" priority="551" operator="equal">
      <formula>1</formula>
    </cfRule>
    <cfRule type="cellIs" dxfId="4043" priority="552" stopIfTrue="1" operator="equal">
      <formula>3</formula>
    </cfRule>
    <cfRule type="cellIs" dxfId="4042" priority="553" stopIfTrue="1" operator="equal">
      <formula>2</formula>
    </cfRule>
    <cfRule type="cellIs" dxfId="4041" priority="554" stopIfTrue="1" operator="equal">
      <formula>1</formula>
    </cfRule>
  </conditionalFormatting>
  <conditionalFormatting sqref="F18">
    <cfRule type="cellIs" dxfId="4040" priority="538" operator="equal">
      <formula>1</formula>
    </cfRule>
    <cfRule type="cellIs" dxfId="4039" priority="539" operator="equal">
      <formula>1</formula>
    </cfRule>
    <cfRule type="containsText" dxfId="4038" priority="540" operator="containsText" text="N/A">
      <formula>NOT(ISERROR(SEARCH("N/A",F18)))</formula>
    </cfRule>
    <cfRule type="cellIs" dxfId="4037" priority="541" operator="equal">
      <formula>1</formula>
    </cfRule>
    <cfRule type="cellIs" dxfId="4036" priority="542" operator="equal">
      <formula>1</formula>
    </cfRule>
    <cfRule type="cellIs" dxfId="4035" priority="543" operator="equal">
      <formula>2</formula>
    </cfRule>
    <cfRule type="cellIs" dxfId="4034" priority="544" operator="equal">
      <formula>2</formula>
    </cfRule>
    <cfRule type="cellIs" dxfId="4033" priority="545" operator="equal">
      <formula>2</formula>
    </cfRule>
    <cfRule type="cellIs" dxfId="4032" priority="546" operator="equal">
      <formula>3</formula>
    </cfRule>
    <cfRule type="containsBlanks" dxfId="4031" priority="547">
      <formula>LEN(TRIM(F18))=0</formula>
    </cfRule>
    <cfRule type="cellIs" dxfId="4030" priority="548" stopIfTrue="1" operator="equal">
      <formula>3</formula>
    </cfRule>
    <cfRule type="cellIs" dxfId="4029" priority="549" stopIfTrue="1" operator="equal">
      <formula>2</formula>
    </cfRule>
    <cfRule type="cellIs" dxfId="4028" priority="550" stopIfTrue="1" operator="equal">
      <formula>1</formula>
    </cfRule>
  </conditionalFormatting>
  <conditionalFormatting sqref="F18">
    <cfRule type="containsText" dxfId="4027" priority="527" operator="containsText" text="N/A">
      <formula>NOT(ISERROR(SEARCH("N/A",F18)))</formula>
    </cfRule>
    <cfRule type="cellIs" dxfId="4026" priority="528" operator="equal">
      <formula>1</formula>
    </cfRule>
    <cfRule type="cellIs" dxfId="4025" priority="529" operator="equal">
      <formula>1</formula>
    </cfRule>
    <cfRule type="cellIs" dxfId="4024" priority="530" operator="equal">
      <formula>2</formula>
    </cfRule>
    <cfRule type="cellIs" dxfId="4023" priority="531" operator="equal">
      <formula>2</formula>
    </cfRule>
    <cfRule type="cellIs" dxfId="4022" priority="532" operator="equal">
      <formula>2</formula>
    </cfRule>
    <cfRule type="cellIs" dxfId="4021" priority="533" operator="equal">
      <formula>3</formula>
    </cfRule>
    <cfRule type="containsBlanks" dxfId="4020" priority="534">
      <formula>LEN(TRIM(F18))=0</formula>
    </cfRule>
    <cfRule type="cellIs" dxfId="4019" priority="535" stopIfTrue="1" operator="equal">
      <formula>3</formula>
    </cfRule>
    <cfRule type="cellIs" dxfId="4018" priority="536" stopIfTrue="1" operator="equal">
      <formula>2</formula>
    </cfRule>
    <cfRule type="cellIs" dxfId="4017" priority="537" stopIfTrue="1" operator="equal">
      <formula>1</formula>
    </cfRule>
  </conditionalFormatting>
  <conditionalFormatting sqref="F19">
    <cfRule type="cellIs" dxfId="4016" priority="524" stopIfTrue="1" operator="equal">
      <formula>3</formula>
    </cfRule>
    <cfRule type="cellIs" dxfId="4015" priority="525" stopIfTrue="1" operator="equal">
      <formula>2</formula>
    </cfRule>
    <cfRule type="cellIs" dxfId="4014" priority="526" stopIfTrue="1" operator="equal">
      <formula>1</formula>
    </cfRule>
  </conditionalFormatting>
  <conditionalFormatting sqref="F19">
    <cfRule type="cellIs" dxfId="4013" priority="523" operator="equal">
      <formula>1</formula>
    </cfRule>
  </conditionalFormatting>
  <conditionalFormatting sqref="F19">
    <cfRule type="cellIs" dxfId="4012" priority="519" operator="equal">
      <formula>1</formula>
    </cfRule>
    <cfRule type="cellIs" dxfId="4011" priority="520" stopIfTrue="1" operator="equal">
      <formula>3</formula>
    </cfRule>
    <cfRule type="cellIs" dxfId="4010" priority="521" stopIfTrue="1" operator="equal">
      <formula>2</formula>
    </cfRule>
    <cfRule type="cellIs" dxfId="4009" priority="522" stopIfTrue="1" operator="equal">
      <formula>1</formula>
    </cfRule>
  </conditionalFormatting>
  <conditionalFormatting sqref="F19">
    <cfRule type="cellIs" dxfId="4008" priority="506" operator="equal">
      <formula>1</formula>
    </cfRule>
    <cfRule type="cellIs" dxfId="4007" priority="507" operator="equal">
      <formula>1</formula>
    </cfRule>
    <cfRule type="containsText" dxfId="4006" priority="508" operator="containsText" text="N/A">
      <formula>NOT(ISERROR(SEARCH("N/A",F19)))</formula>
    </cfRule>
    <cfRule type="cellIs" dxfId="4005" priority="509" operator="equal">
      <formula>1</formula>
    </cfRule>
    <cfRule type="cellIs" dxfId="4004" priority="510" operator="equal">
      <formula>1</formula>
    </cfRule>
    <cfRule type="cellIs" dxfId="4003" priority="511" operator="equal">
      <formula>2</formula>
    </cfRule>
    <cfRule type="cellIs" dxfId="4002" priority="512" operator="equal">
      <formula>2</formula>
    </cfRule>
    <cfRule type="cellIs" dxfId="4001" priority="513" operator="equal">
      <formula>2</formula>
    </cfRule>
    <cfRule type="cellIs" dxfId="4000" priority="514" operator="equal">
      <formula>3</formula>
    </cfRule>
    <cfRule type="containsBlanks" dxfId="3999" priority="515">
      <formula>LEN(TRIM(F19))=0</formula>
    </cfRule>
    <cfRule type="cellIs" dxfId="3998" priority="516" stopIfTrue="1" operator="equal">
      <formula>3</formula>
    </cfRule>
    <cfRule type="cellIs" dxfId="3997" priority="517" stopIfTrue="1" operator="equal">
      <formula>2</formula>
    </cfRule>
    <cfRule type="cellIs" dxfId="3996" priority="518" stopIfTrue="1" operator="equal">
      <formula>1</formula>
    </cfRule>
  </conditionalFormatting>
  <conditionalFormatting sqref="F19">
    <cfRule type="containsText" dxfId="3995" priority="495" operator="containsText" text="N/A">
      <formula>NOT(ISERROR(SEARCH("N/A",F19)))</formula>
    </cfRule>
    <cfRule type="cellIs" dxfId="3994" priority="496" operator="equal">
      <formula>1</formula>
    </cfRule>
    <cfRule type="cellIs" dxfId="3993" priority="497" operator="equal">
      <formula>1</formula>
    </cfRule>
    <cfRule type="cellIs" dxfId="3992" priority="498" operator="equal">
      <formula>2</formula>
    </cfRule>
    <cfRule type="cellIs" dxfId="3991" priority="499" operator="equal">
      <formula>2</formula>
    </cfRule>
    <cfRule type="cellIs" dxfId="3990" priority="500" operator="equal">
      <formula>2</formula>
    </cfRule>
    <cfRule type="cellIs" dxfId="3989" priority="501" operator="equal">
      <formula>3</formula>
    </cfRule>
    <cfRule type="containsBlanks" dxfId="3988" priority="502">
      <formula>LEN(TRIM(F19))=0</formula>
    </cfRule>
    <cfRule type="cellIs" dxfId="3987" priority="503" stopIfTrue="1" operator="equal">
      <formula>3</formula>
    </cfRule>
    <cfRule type="cellIs" dxfId="3986" priority="504" stopIfTrue="1" operator="equal">
      <formula>2</formula>
    </cfRule>
    <cfRule type="cellIs" dxfId="3985" priority="505" stopIfTrue="1" operator="equal">
      <formula>1</formula>
    </cfRule>
  </conditionalFormatting>
  <conditionalFormatting sqref="F20">
    <cfRule type="cellIs" dxfId="3984" priority="492" stopIfTrue="1" operator="equal">
      <formula>3</formula>
    </cfRule>
    <cfRule type="cellIs" dxfId="3983" priority="493" stopIfTrue="1" operator="equal">
      <formula>2</formula>
    </cfRule>
    <cfRule type="cellIs" dxfId="3982" priority="494" stopIfTrue="1" operator="equal">
      <formula>1</formula>
    </cfRule>
  </conditionalFormatting>
  <conditionalFormatting sqref="F20">
    <cfRule type="cellIs" dxfId="3981" priority="491" operator="equal">
      <formula>1</formula>
    </cfRule>
  </conditionalFormatting>
  <conditionalFormatting sqref="F20">
    <cfRule type="cellIs" dxfId="3980" priority="487" operator="equal">
      <formula>1</formula>
    </cfRule>
    <cfRule type="cellIs" dxfId="3979" priority="488" stopIfTrue="1" operator="equal">
      <formula>3</formula>
    </cfRule>
    <cfRule type="cellIs" dxfId="3978" priority="489" stopIfTrue="1" operator="equal">
      <formula>2</formula>
    </cfRule>
    <cfRule type="cellIs" dxfId="3977" priority="490" stopIfTrue="1" operator="equal">
      <formula>1</formula>
    </cfRule>
  </conditionalFormatting>
  <conditionalFormatting sqref="F20">
    <cfRule type="cellIs" dxfId="3976" priority="474" operator="equal">
      <formula>1</formula>
    </cfRule>
    <cfRule type="cellIs" dxfId="3975" priority="475" operator="equal">
      <formula>1</formula>
    </cfRule>
    <cfRule type="containsText" dxfId="3974" priority="476" operator="containsText" text="N/A">
      <formula>NOT(ISERROR(SEARCH("N/A",F20)))</formula>
    </cfRule>
    <cfRule type="cellIs" dxfId="3973" priority="477" operator="equal">
      <formula>1</formula>
    </cfRule>
    <cfRule type="cellIs" dxfId="3972" priority="478" operator="equal">
      <formula>1</formula>
    </cfRule>
    <cfRule type="cellIs" dxfId="3971" priority="479" operator="equal">
      <formula>2</formula>
    </cfRule>
    <cfRule type="cellIs" dxfId="3970" priority="480" operator="equal">
      <formula>2</formula>
    </cfRule>
    <cfRule type="cellIs" dxfId="3969" priority="481" operator="equal">
      <formula>2</formula>
    </cfRule>
    <cfRule type="cellIs" dxfId="3968" priority="482" operator="equal">
      <formula>3</formula>
    </cfRule>
    <cfRule type="containsBlanks" dxfId="3967" priority="483">
      <formula>LEN(TRIM(F20))=0</formula>
    </cfRule>
    <cfRule type="cellIs" dxfId="3966" priority="484" stopIfTrue="1" operator="equal">
      <formula>3</formula>
    </cfRule>
    <cfRule type="cellIs" dxfId="3965" priority="485" stopIfTrue="1" operator="equal">
      <formula>2</formula>
    </cfRule>
    <cfRule type="cellIs" dxfId="3964" priority="486" stopIfTrue="1" operator="equal">
      <formula>1</formula>
    </cfRule>
  </conditionalFormatting>
  <conditionalFormatting sqref="F20">
    <cfRule type="containsText" dxfId="3963" priority="463" operator="containsText" text="N/A">
      <formula>NOT(ISERROR(SEARCH("N/A",F20)))</formula>
    </cfRule>
    <cfRule type="cellIs" dxfId="3962" priority="464" operator="equal">
      <formula>1</formula>
    </cfRule>
    <cfRule type="cellIs" dxfId="3961" priority="465" operator="equal">
      <formula>1</formula>
    </cfRule>
    <cfRule type="cellIs" dxfId="3960" priority="466" operator="equal">
      <formula>2</formula>
    </cfRule>
    <cfRule type="cellIs" dxfId="3959" priority="467" operator="equal">
      <formula>2</formula>
    </cfRule>
    <cfRule type="cellIs" dxfId="3958" priority="468" operator="equal">
      <formula>2</formula>
    </cfRule>
    <cfRule type="cellIs" dxfId="3957" priority="469" operator="equal">
      <formula>3</formula>
    </cfRule>
    <cfRule type="containsBlanks" dxfId="3956" priority="470">
      <formula>LEN(TRIM(F20))=0</formula>
    </cfRule>
    <cfRule type="cellIs" dxfId="3955" priority="471" stopIfTrue="1" operator="equal">
      <formula>3</formula>
    </cfRule>
    <cfRule type="cellIs" dxfId="3954" priority="472" stopIfTrue="1" operator="equal">
      <formula>2</formula>
    </cfRule>
    <cfRule type="cellIs" dxfId="3953" priority="473" stopIfTrue="1" operator="equal">
      <formula>1</formula>
    </cfRule>
  </conditionalFormatting>
  <conditionalFormatting sqref="F21">
    <cfRule type="cellIs" dxfId="3952" priority="460" stopIfTrue="1" operator="equal">
      <formula>3</formula>
    </cfRule>
    <cfRule type="cellIs" dxfId="3951" priority="461" stopIfTrue="1" operator="equal">
      <formula>2</formula>
    </cfRule>
    <cfRule type="cellIs" dxfId="3950" priority="462" stopIfTrue="1" operator="equal">
      <formula>1</formula>
    </cfRule>
  </conditionalFormatting>
  <conditionalFormatting sqref="F21">
    <cfRule type="cellIs" dxfId="3949" priority="459" operator="equal">
      <formula>1</formula>
    </cfRule>
  </conditionalFormatting>
  <conditionalFormatting sqref="F21">
    <cfRule type="cellIs" dxfId="3948" priority="455" operator="equal">
      <formula>1</formula>
    </cfRule>
    <cfRule type="cellIs" dxfId="3947" priority="456" stopIfTrue="1" operator="equal">
      <formula>3</formula>
    </cfRule>
    <cfRule type="cellIs" dxfId="3946" priority="457" stopIfTrue="1" operator="equal">
      <formula>2</formula>
    </cfRule>
    <cfRule type="cellIs" dxfId="3945" priority="458" stopIfTrue="1" operator="equal">
      <formula>1</formula>
    </cfRule>
  </conditionalFormatting>
  <conditionalFormatting sqref="F21">
    <cfRule type="cellIs" dxfId="3944" priority="442" operator="equal">
      <formula>1</formula>
    </cfRule>
    <cfRule type="cellIs" dxfId="3943" priority="443" operator="equal">
      <formula>1</formula>
    </cfRule>
    <cfRule type="containsText" dxfId="3942" priority="444" operator="containsText" text="N/A">
      <formula>NOT(ISERROR(SEARCH("N/A",F21)))</formula>
    </cfRule>
    <cfRule type="cellIs" dxfId="3941" priority="445" operator="equal">
      <formula>1</formula>
    </cfRule>
    <cfRule type="cellIs" dxfId="3940" priority="446" operator="equal">
      <formula>1</formula>
    </cfRule>
    <cfRule type="cellIs" dxfId="3939" priority="447" operator="equal">
      <formula>2</formula>
    </cfRule>
    <cfRule type="cellIs" dxfId="3938" priority="448" operator="equal">
      <formula>2</formula>
    </cfRule>
    <cfRule type="cellIs" dxfId="3937" priority="449" operator="equal">
      <formula>2</formula>
    </cfRule>
    <cfRule type="cellIs" dxfId="3936" priority="450" operator="equal">
      <formula>3</formula>
    </cfRule>
    <cfRule type="containsBlanks" dxfId="3935" priority="451">
      <formula>LEN(TRIM(F21))=0</formula>
    </cfRule>
    <cfRule type="cellIs" dxfId="3934" priority="452" stopIfTrue="1" operator="equal">
      <formula>3</formula>
    </cfRule>
    <cfRule type="cellIs" dxfId="3933" priority="453" stopIfTrue="1" operator="equal">
      <formula>2</formula>
    </cfRule>
    <cfRule type="cellIs" dxfId="3932" priority="454" stopIfTrue="1" operator="equal">
      <formula>1</formula>
    </cfRule>
  </conditionalFormatting>
  <conditionalFormatting sqref="F21">
    <cfRule type="containsText" dxfId="3931" priority="431" operator="containsText" text="N/A">
      <formula>NOT(ISERROR(SEARCH("N/A",F21)))</formula>
    </cfRule>
    <cfRule type="cellIs" dxfId="3930" priority="432" operator="equal">
      <formula>1</formula>
    </cfRule>
    <cfRule type="cellIs" dxfId="3929" priority="433" operator="equal">
      <formula>1</formula>
    </cfRule>
    <cfRule type="cellIs" dxfId="3928" priority="434" operator="equal">
      <formula>2</formula>
    </cfRule>
    <cfRule type="cellIs" dxfId="3927" priority="435" operator="equal">
      <formula>2</formula>
    </cfRule>
    <cfRule type="cellIs" dxfId="3926" priority="436" operator="equal">
      <formula>2</formula>
    </cfRule>
    <cfRule type="cellIs" dxfId="3925" priority="437" operator="equal">
      <formula>3</formula>
    </cfRule>
    <cfRule type="containsBlanks" dxfId="3924" priority="438">
      <formula>LEN(TRIM(F21))=0</formula>
    </cfRule>
    <cfRule type="cellIs" dxfId="3923" priority="439" stopIfTrue="1" operator="equal">
      <formula>3</formula>
    </cfRule>
    <cfRule type="cellIs" dxfId="3922" priority="440" stopIfTrue="1" operator="equal">
      <formula>2</formula>
    </cfRule>
    <cfRule type="cellIs" dxfId="3921" priority="441" stopIfTrue="1" operator="equal">
      <formula>1</formula>
    </cfRule>
  </conditionalFormatting>
  <conditionalFormatting sqref="F22">
    <cfRule type="cellIs" dxfId="3920" priority="428" stopIfTrue="1" operator="equal">
      <formula>3</formula>
    </cfRule>
    <cfRule type="cellIs" dxfId="3919" priority="429" stopIfTrue="1" operator="equal">
      <formula>2</formula>
    </cfRule>
    <cfRule type="cellIs" dxfId="3918" priority="430" stopIfTrue="1" operator="equal">
      <formula>1</formula>
    </cfRule>
  </conditionalFormatting>
  <conditionalFormatting sqref="F22">
    <cfRule type="cellIs" dxfId="3917" priority="427" operator="equal">
      <formula>1</formula>
    </cfRule>
  </conditionalFormatting>
  <conditionalFormatting sqref="F22">
    <cfRule type="cellIs" dxfId="3916" priority="423" operator="equal">
      <formula>1</formula>
    </cfRule>
    <cfRule type="cellIs" dxfId="3915" priority="424" stopIfTrue="1" operator="equal">
      <formula>3</formula>
    </cfRule>
    <cfRule type="cellIs" dxfId="3914" priority="425" stopIfTrue="1" operator="equal">
      <formula>2</formula>
    </cfRule>
    <cfRule type="cellIs" dxfId="3913" priority="426" stopIfTrue="1" operator="equal">
      <formula>1</formula>
    </cfRule>
  </conditionalFormatting>
  <conditionalFormatting sqref="F22">
    <cfRule type="cellIs" dxfId="3912" priority="410" operator="equal">
      <formula>1</formula>
    </cfRule>
    <cfRule type="cellIs" dxfId="3911" priority="411" operator="equal">
      <formula>1</formula>
    </cfRule>
    <cfRule type="containsText" dxfId="3910" priority="412" operator="containsText" text="N/A">
      <formula>NOT(ISERROR(SEARCH("N/A",F22)))</formula>
    </cfRule>
    <cfRule type="cellIs" dxfId="3909" priority="413" operator="equal">
      <formula>1</formula>
    </cfRule>
    <cfRule type="cellIs" dxfId="3908" priority="414" operator="equal">
      <formula>1</formula>
    </cfRule>
    <cfRule type="cellIs" dxfId="3907" priority="415" operator="equal">
      <formula>2</formula>
    </cfRule>
    <cfRule type="cellIs" dxfId="3906" priority="416" operator="equal">
      <formula>2</formula>
    </cfRule>
    <cfRule type="cellIs" dxfId="3905" priority="417" operator="equal">
      <formula>2</formula>
    </cfRule>
    <cfRule type="cellIs" dxfId="3904" priority="418" operator="equal">
      <formula>3</formula>
    </cfRule>
    <cfRule type="containsBlanks" dxfId="3903" priority="419">
      <formula>LEN(TRIM(F22))=0</formula>
    </cfRule>
    <cfRule type="cellIs" dxfId="3902" priority="420" stopIfTrue="1" operator="equal">
      <formula>3</formula>
    </cfRule>
    <cfRule type="cellIs" dxfId="3901" priority="421" stopIfTrue="1" operator="equal">
      <formula>2</formula>
    </cfRule>
    <cfRule type="cellIs" dxfId="3900" priority="422" stopIfTrue="1" operator="equal">
      <formula>1</formula>
    </cfRule>
  </conditionalFormatting>
  <conditionalFormatting sqref="F22">
    <cfRule type="containsText" dxfId="3899" priority="399" operator="containsText" text="N/A">
      <formula>NOT(ISERROR(SEARCH("N/A",F22)))</formula>
    </cfRule>
    <cfRule type="cellIs" dxfId="3898" priority="400" operator="equal">
      <formula>1</formula>
    </cfRule>
    <cfRule type="cellIs" dxfId="3897" priority="401" operator="equal">
      <formula>1</formula>
    </cfRule>
    <cfRule type="cellIs" dxfId="3896" priority="402" operator="equal">
      <formula>2</formula>
    </cfRule>
    <cfRule type="cellIs" dxfId="3895" priority="403" operator="equal">
      <formula>2</formula>
    </cfRule>
    <cfRule type="cellIs" dxfId="3894" priority="404" operator="equal">
      <formula>2</formula>
    </cfRule>
    <cfRule type="cellIs" dxfId="3893" priority="405" operator="equal">
      <formula>3</formula>
    </cfRule>
    <cfRule type="containsBlanks" dxfId="3892" priority="406">
      <formula>LEN(TRIM(F22))=0</formula>
    </cfRule>
    <cfRule type="cellIs" dxfId="3891" priority="407" stopIfTrue="1" operator="equal">
      <formula>3</formula>
    </cfRule>
    <cfRule type="cellIs" dxfId="3890" priority="408" stopIfTrue="1" operator="equal">
      <formula>2</formula>
    </cfRule>
    <cfRule type="cellIs" dxfId="3889" priority="409" stopIfTrue="1" operator="equal">
      <formula>1</formula>
    </cfRule>
  </conditionalFormatting>
  <conditionalFormatting sqref="F23">
    <cfRule type="cellIs" dxfId="3888" priority="396" stopIfTrue="1" operator="equal">
      <formula>3</formula>
    </cfRule>
    <cfRule type="cellIs" dxfId="3887" priority="397" stopIfTrue="1" operator="equal">
      <formula>2</formula>
    </cfRule>
    <cfRule type="cellIs" dxfId="3886" priority="398" stopIfTrue="1" operator="equal">
      <formula>1</formula>
    </cfRule>
  </conditionalFormatting>
  <conditionalFormatting sqref="F23">
    <cfRule type="cellIs" dxfId="3885" priority="395" operator="equal">
      <formula>1</formula>
    </cfRule>
  </conditionalFormatting>
  <conditionalFormatting sqref="F23">
    <cfRule type="cellIs" dxfId="3884" priority="391" operator="equal">
      <formula>1</formula>
    </cfRule>
    <cfRule type="cellIs" dxfId="3883" priority="392" stopIfTrue="1" operator="equal">
      <formula>3</formula>
    </cfRule>
    <cfRule type="cellIs" dxfId="3882" priority="393" stopIfTrue="1" operator="equal">
      <formula>2</formula>
    </cfRule>
    <cfRule type="cellIs" dxfId="3881" priority="394" stopIfTrue="1" operator="equal">
      <formula>1</formula>
    </cfRule>
  </conditionalFormatting>
  <conditionalFormatting sqref="F23">
    <cfRule type="cellIs" dxfId="3880" priority="378" operator="equal">
      <formula>1</formula>
    </cfRule>
    <cfRule type="cellIs" dxfId="3879" priority="379" operator="equal">
      <formula>1</formula>
    </cfRule>
    <cfRule type="containsText" dxfId="3878" priority="380" operator="containsText" text="N/A">
      <formula>NOT(ISERROR(SEARCH("N/A",F23)))</formula>
    </cfRule>
    <cfRule type="cellIs" dxfId="3877" priority="381" operator="equal">
      <formula>1</formula>
    </cfRule>
    <cfRule type="cellIs" dxfId="3876" priority="382" operator="equal">
      <formula>1</formula>
    </cfRule>
    <cfRule type="cellIs" dxfId="3875" priority="383" operator="equal">
      <formula>2</formula>
    </cfRule>
    <cfRule type="cellIs" dxfId="3874" priority="384" operator="equal">
      <formula>2</formula>
    </cfRule>
    <cfRule type="cellIs" dxfId="3873" priority="385" operator="equal">
      <formula>2</formula>
    </cfRule>
    <cfRule type="cellIs" dxfId="3872" priority="386" operator="equal">
      <formula>3</formula>
    </cfRule>
    <cfRule type="containsBlanks" dxfId="3871" priority="387">
      <formula>LEN(TRIM(F23))=0</formula>
    </cfRule>
    <cfRule type="cellIs" dxfId="3870" priority="388" stopIfTrue="1" operator="equal">
      <formula>3</formula>
    </cfRule>
    <cfRule type="cellIs" dxfId="3869" priority="389" stopIfTrue="1" operator="equal">
      <formula>2</formula>
    </cfRule>
    <cfRule type="cellIs" dxfId="3868" priority="390" stopIfTrue="1" operator="equal">
      <formula>1</formula>
    </cfRule>
  </conditionalFormatting>
  <conditionalFormatting sqref="F23">
    <cfRule type="containsText" dxfId="3867" priority="367" operator="containsText" text="N/A">
      <formula>NOT(ISERROR(SEARCH("N/A",F23)))</formula>
    </cfRule>
    <cfRule type="cellIs" dxfId="3866" priority="368" operator="equal">
      <formula>1</formula>
    </cfRule>
    <cfRule type="cellIs" dxfId="3865" priority="369" operator="equal">
      <formula>1</formula>
    </cfRule>
    <cfRule type="cellIs" dxfId="3864" priority="370" operator="equal">
      <formula>2</formula>
    </cfRule>
    <cfRule type="cellIs" dxfId="3863" priority="371" operator="equal">
      <formula>2</formula>
    </cfRule>
    <cfRule type="cellIs" dxfId="3862" priority="372" operator="equal">
      <formula>2</formula>
    </cfRule>
    <cfRule type="cellIs" dxfId="3861" priority="373" operator="equal">
      <formula>3</formula>
    </cfRule>
    <cfRule type="containsBlanks" dxfId="3860" priority="374">
      <formula>LEN(TRIM(F23))=0</formula>
    </cfRule>
    <cfRule type="cellIs" dxfId="3859" priority="375" stopIfTrue="1" operator="equal">
      <formula>3</formula>
    </cfRule>
    <cfRule type="cellIs" dxfId="3858" priority="376" stopIfTrue="1" operator="equal">
      <formula>2</formula>
    </cfRule>
    <cfRule type="cellIs" dxfId="3857" priority="377" stopIfTrue="1" operator="equal">
      <formula>1</formula>
    </cfRule>
  </conditionalFormatting>
  <conditionalFormatting sqref="F24">
    <cfRule type="cellIs" dxfId="3856" priority="364" stopIfTrue="1" operator="equal">
      <formula>3</formula>
    </cfRule>
    <cfRule type="cellIs" dxfId="3855" priority="365" stopIfTrue="1" operator="equal">
      <formula>2</formula>
    </cfRule>
    <cfRule type="cellIs" dxfId="3854" priority="366" stopIfTrue="1" operator="equal">
      <formula>1</formula>
    </cfRule>
  </conditionalFormatting>
  <conditionalFormatting sqref="F24">
    <cfRule type="cellIs" dxfId="3853" priority="363" operator="equal">
      <formula>1</formula>
    </cfRule>
  </conditionalFormatting>
  <conditionalFormatting sqref="F24">
    <cfRule type="cellIs" dxfId="3852" priority="359" operator="equal">
      <formula>1</formula>
    </cfRule>
    <cfRule type="cellIs" dxfId="3851" priority="360" stopIfTrue="1" operator="equal">
      <formula>3</formula>
    </cfRule>
    <cfRule type="cellIs" dxfId="3850" priority="361" stopIfTrue="1" operator="equal">
      <formula>2</formula>
    </cfRule>
    <cfRule type="cellIs" dxfId="3849" priority="362" stopIfTrue="1" operator="equal">
      <formula>1</formula>
    </cfRule>
  </conditionalFormatting>
  <conditionalFormatting sqref="F24">
    <cfRule type="cellIs" dxfId="3848" priority="346" operator="equal">
      <formula>1</formula>
    </cfRule>
    <cfRule type="cellIs" dxfId="3847" priority="347" operator="equal">
      <formula>1</formula>
    </cfRule>
    <cfRule type="containsText" dxfId="3846" priority="348" operator="containsText" text="N/A">
      <formula>NOT(ISERROR(SEARCH("N/A",F24)))</formula>
    </cfRule>
    <cfRule type="cellIs" dxfId="3845" priority="349" operator="equal">
      <formula>1</formula>
    </cfRule>
    <cfRule type="cellIs" dxfId="3844" priority="350" operator="equal">
      <formula>1</formula>
    </cfRule>
    <cfRule type="cellIs" dxfId="3843" priority="351" operator="equal">
      <formula>2</formula>
    </cfRule>
    <cfRule type="cellIs" dxfId="3842" priority="352" operator="equal">
      <formula>2</formula>
    </cfRule>
    <cfRule type="cellIs" dxfId="3841" priority="353" operator="equal">
      <formula>2</formula>
    </cfRule>
    <cfRule type="cellIs" dxfId="3840" priority="354" operator="equal">
      <formula>3</formula>
    </cfRule>
    <cfRule type="containsBlanks" dxfId="3839" priority="355">
      <formula>LEN(TRIM(F24))=0</formula>
    </cfRule>
    <cfRule type="cellIs" dxfId="3838" priority="356" stopIfTrue="1" operator="equal">
      <formula>3</formula>
    </cfRule>
    <cfRule type="cellIs" dxfId="3837" priority="357" stopIfTrue="1" operator="equal">
      <formula>2</formula>
    </cfRule>
    <cfRule type="cellIs" dxfId="3836" priority="358" stopIfTrue="1" operator="equal">
      <formula>1</formula>
    </cfRule>
  </conditionalFormatting>
  <conditionalFormatting sqref="F24">
    <cfRule type="containsText" dxfId="3835" priority="335" operator="containsText" text="N/A">
      <formula>NOT(ISERROR(SEARCH("N/A",F24)))</formula>
    </cfRule>
    <cfRule type="cellIs" dxfId="3834" priority="336" operator="equal">
      <formula>1</formula>
    </cfRule>
    <cfRule type="cellIs" dxfId="3833" priority="337" operator="equal">
      <formula>1</formula>
    </cfRule>
    <cfRule type="cellIs" dxfId="3832" priority="338" operator="equal">
      <formula>2</formula>
    </cfRule>
    <cfRule type="cellIs" dxfId="3831" priority="339" operator="equal">
      <formula>2</formula>
    </cfRule>
    <cfRule type="cellIs" dxfId="3830" priority="340" operator="equal">
      <formula>2</formula>
    </cfRule>
    <cfRule type="cellIs" dxfId="3829" priority="341" operator="equal">
      <formula>3</formula>
    </cfRule>
    <cfRule type="containsBlanks" dxfId="3828" priority="342">
      <formula>LEN(TRIM(F24))=0</formula>
    </cfRule>
    <cfRule type="cellIs" dxfId="3827" priority="343" stopIfTrue="1" operator="equal">
      <formula>3</formula>
    </cfRule>
    <cfRule type="cellIs" dxfId="3826" priority="344" stopIfTrue="1" operator="equal">
      <formula>2</formula>
    </cfRule>
    <cfRule type="cellIs" dxfId="3825" priority="345" stopIfTrue="1" operator="equal">
      <formula>1</formula>
    </cfRule>
  </conditionalFormatting>
  <conditionalFormatting sqref="F25">
    <cfRule type="cellIs" dxfId="3824" priority="332" stopIfTrue="1" operator="equal">
      <formula>3</formula>
    </cfRule>
    <cfRule type="cellIs" dxfId="3823" priority="333" stopIfTrue="1" operator="equal">
      <formula>2</formula>
    </cfRule>
    <cfRule type="cellIs" dxfId="3822" priority="334" stopIfTrue="1" operator="equal">
      <formula>1</formula>
    </cfRule>
  </conditionalFormatting>
  <conditionalFormatting sqref="F25">
    <cfRule type="cellIs" dxfId="3821" priority="331" operator="equal">
      <formula>1</formula>
    </cfRule>
  </conditionalFormatting>
  <conditionalFormatting sqref="F25">
    <cfRule type="cellIs" dxfId="3820" priority="327" operator="equal">
      <formula>1</formula>
    </cfRule>
    <cfRule type="cellIs" dxfId="3819" priority="328" stopIfTrue="1" operator="equal">
      <formula>3</formula>
    </cfRule>
    <cfRule type="cellIs" dxfId="3818" priority="329" stopIfTrue="1" operator="equal">
      <formula>2</formula>
    </cfRule>
    <cfRule type="cellIs" dxfId="3817" priority="330" stopIfTrue="1" operator="equal">
      <formula>1</formula>
    </cfRule>
  </conditionalFormatting>
  <conditionalFormatting sqref="F25">
    <cfRule type="cellIs" dxfId="3816" priority="314" operator="equal">
      <formula>1</formula>
    </cfRule>
    <cfRule type="cellIs" dxfId="3815" priority="315" operator="equal">
      <formula>1</formula>
    </cfRule>
    <cfRule type="containsText" dxfId="3814" priority="316" operator="containsText" text="N/A">
      <formula>NOT(ISERROR(SEARCH("N/A",F25)))</formula>
    </cfRule>
    <cfRule type="cellIs" dxfId="3813" priority="317" operator="equal">
      <formula>1</formula>
    </cfRule>
    <cfRule type="cellIs" dxfId="3812" priority="318" operator="equal">
      <formula>1</formula>
    </cfRule>
    <cfRule type="cellIs" dxfId="3811" priority="319" operator="equal">
      <formula>2</formula>
    </cfRule>
    <cfRule type="cellIs" dxfId="3810" priority="320" operator="equal">
      <formula>2</formula>
    </cfRule>
    <cfRule type="cellIs" dxfId="3809" priority="321" operator="equal">
      <formula>2</formula>
    </cfRule>
    <cfRule type="cellIs" dxfId="3808" priority="322" operator="equal">
      <formula>3</formula>
    </cfRule>
    <cfRule type="containsBlanks" dxfId="3807" priority="323">
      <formula>LEN(TRIM(F25))=0</formula>
    </cfRule>
    <cfRule type="cellIs" dxfId="3806" priority="324" stopIfTrue="1" operator="equal">
      <formula>3</formula>
    </cfRule>
    <cfRule type="cellIs" dxfId="3805" priority="325" stopIfTrue="1" operator="equal">
      <formula>2</formula>
    </cfRule>
    <cfRule type="cellIs" dxfId="3804" priority="326" stopIfTrue="1" operator="equal">
      <formula>1</formula>
    </cfRule>
  </conditionalFormatting>
  <conditionalFormatting sqref="F25">
    <cfRule type="containsText" dxfId="3803" priority="303" operator="containsText" text="N/A">
      <formula>NOT(ISERROR(SEARCH("N/A",F25)))</formula>
    </cfRule>
    <cfRule type="cellIs" dxfId="3802" priority="304" operator="equal">
      <formula>1</formula>
    </cfRule>
    <cfRule type="cellIs" dxfId="3801" priority="305" operator="equal">
      <formula>1</formula>
    </cfRule>
    <cfRule type="cellIs" dxfId="3800" priority="306" operator="equal">
      <formula>2</formula>
    </cfRule>
    <cfRule type="cellIs" dxfId="3799" priority="307" operator="equal">
      <formula>2</formula>
    </cfRule>
    <cfRule type="cellIs" dxfId="3798" priority="308" operator="equal">
      <formula>2</formula>
    </cfRule>
    <cfRule type="cellIs" dxfId="3797" priority="309" operator="equal">
      <formula>3</formula>
    </cfRule>
    <cfRule type="containsBlanks" dxfId="3796" priority="310">
      <formula>LEN(TRIM(F25))=0</formula>
    </cfRule>
    <cfRule type="cellIs" dxfId="3795" priority="311" stopIfTrue="1" operator="equal">
      <formula>3</formula>
    </cfRule>
    <cfRule type="cellIs" dxfId="3794" priority="312" stopIfTrue="1" operator="equal">
      <formula>2</formula>
    </cfRule>
    <cfRule type="cellIs" dxfId="3793" priority="313" stopIfTrue="1" operator="equal">
      <formula>1</formula>
    </cfRule>
  </conditionalFormatting>
  <conditionalFormatting sqref="F26">
    <cfRule type="cellIs" dxfId="3792" priority="299" operator="equal">
      <formula>1</formula>
    </cfRule>
    <cfRule type="cellIs" dxfId="3791" priority="300" stopIfTrue="1" operator="equal">
      <formula>3</formula>
    </cfRule>
    <cfRule type="cellIs" dxfId="3790" priority="301" stopIfTrue="1" operator="equal">
      <formula>2</formula>
    </cfRule>
    <cfRule type="cellIs" dxfId="3789" priority="302" stopIfTrue="1" operator="equal">
      <formula>1</formula>
    </cfRule>
  </conditionalFormatting>
  <conditionalFormatting sqref="F26">
    <cfRule type="containsText" dxfId="3788" priority="288" operator="containsText" text="N/A">
      <formula>NOT(ISERROR(SEARCH("N/A",F26)))</formula>
    </cfRule>
    <cfRule type="cellIs" dxfId="3787" priority="289" operator="equal">
      <formula>1</formula>
    </cfRule>
    <cfRule type="cellIs" dxfId="3786" priority="290" operator="equal">
      <formula>1</formula>
    </cfRule>
    <cfRule type="cellIs" dxfId="3785" priority="291" operator="equal">
      <formula>2</formula>
    </cfRule>
    <cfRule type="cellIs" dxfId="3784" priority="292" operator="equal">
      <formula>2</formula>
    </cfRule>
    <cfRule type="cellIs" dxfId="3783" priority="293" operator="equal">
      <formula>2</formula>
    </cfRule>
    <cfRule type="cellIs" dxfId="3782" priority="294" operator="equal">
      <formula>3</formula>
    </cfRule>
    <cfRule type="containsBlanks" dxfId="3781" priority="295">
      <formula>LEN(TRIM(F26))=0</formula>
    </cfRule>
    <cfRule type="cellIs" dxfId="3780" priority="296" stopIfTrue="1" operator="equal">
      <formula>3</formula>
    </cfRule>
    <cfRule type="cellIs" dxfId="3779" priority="297" stopIfTrue="1" operator="equal">
      <formula>2</formula>
    </cfRule>
    <cfRule type="cellIs" dxfId="3778" priority="298" stopIfTrue="1" operator="equal">
      <formula>1</formula>
    </cfRule>
  </conditionalFormatting>
  <conditionalFormatting sqref="F27">
    <cfRule type="cellIs" dxfId="3777" priority="284" operator="equal">
      <formula>1</formula>
    </cfRule>
    <cfRule type="cellIs" dxfId="3776" priority="285" stopIfTrue="1" operator="equal">
      <formula>3</formula>
    </cfRule>
    <cfRule type="cellIs" dxfId="3775" priority="286" stopIfTrue="1" operator="equal">
      <formula>2</formula>
    </cfRule>
    <cfRule type="cellIs" dxfId="3774" priority="287" stopIfTrue="1" operator="equal">
      <formula>1</formula>
    </cfRule>
  </conditionalFormatting>
  <conditionalFormatting sqref="F27">
    <cfRule type="containsText" dxfId="3773" priority="273" operator="containsText" text="N/A">
      <formula>NOT(ISERROR(SEARCH("N/A",F27)))</formula>
    </cfRule>
    <cfRule type="cellIs" dxfId="3772" priority="274" operator="equal">
      <formula>1</formula>
    </cfRule>
    <cfRule type="cellIs" dxfId="3771" priority="275" operator="equal">
      <formula>1</formula>
    </cfRule>
    <cfRule type="cellIs" dxfId="3770" priority="276" operator="equal">
      <formula>2</formula>
    </cfRule>
    <cfRule type="cellIs" dxfId="3769" priority="277" operator="equal">
      <formula>2</formula>
    </cfRule>
    <cfRule type="cellIs" dxfId="3768" priority="278" operator="equal">
      <formula>2</formula>
    </cfRule>
    <cfRule type="cellIs" dxfId="3767" priority="279" operator="equal">
      <formula>3</formula>
    </cfRule>
    <cfRule type="containsBlanks" dxfId="3766" priority="280">
      <formula>LEN(TRIM(F27))=0</formula>
    </cfRule>
    <cfRule type="cellIs" dxfId="3765" priority="281" stopIfTrue="1" operator="equal">
      <formula>3</formula>
    </cfRule>
    <cfRule type="cellIs" dxfId="3764" priority="282" stopIfTrue="1" operator="equal">
      <formula>2</formula>
    </cfRule>
    <cfRule type="cellIs" dxfId="3763" priority="283" stopIfTrue="1" operator="equal">
      <formula>1</formula>
    </cfRule>
  </conditionalFormatting>
  <conditionalFormatting sqref="F28">
    <cfRule type="cellIs" dxfId="3762" priority="269" operator="equal">
      <formula>1</formula>
    </cfRule>
    <cfRule type="cellIs" dxfId="3761" priority="270" stopIfTrue="1" operator="equal">
      <formula>3</formula>
    </cfRule>
    <cfRule type="cellIs" dxfId="3760" priority="271" stopIfTrue="1" operator="equal">
      <formula>2</formula>
    </cfRule>
    <cfRule type="cellIs" dxfId="3759" priority="272" stopIfTrue="1" operator="equal">
      <formula>1</formula>
    </cfRule>
  </conditionalFormatting>
  <conditionalFormatting sqref="F28">
    <cfRule type="containsText" dxfId="3758" priority="258" operator="containsText" text="N/A">
      <formula>NOT(ISERROR(SEARCH("N/A",F28)))</formula>
    </cfRule>
    <cfRule type="cellIs" dxfId="3757" priority="259" operator="equal">
      <formula>1</formula>
    </cfRule>
    <cfRule type="cellIs" dxfId="3756" priority="260" operator="equal">
      <formula>1</formula>
    </cfRule>
    <cfRule type="cellIs" dxfId="3755" priority="261" operator="equal">
      <formula>2</formula>
    </cfRule>
    <cfRule type="cellIs" dxfId="3754" priority="262" operator="equal">
      <formula>2</formula>
    </cfRule>
    <cfRule type="cellIs" dxfId="3753" priority="263" operator="equal">
      <formula>2</formula>
    </cfRule>
    <cfRule type="cellIs" dxfId="3752" priority="264" operator="equal">
      <formula>3</formula>
    </cfRule>
    <cfRule type="containsBlanks" dxfId="3751" priority="265">
      <formula>LEN(TRIM(F28))=0</formula>
    </cfRule>
    <cfRule type="cellIs" dxfId="3750" priority="266" stopIfTrue="1" operator="equal">
      <formula>3</formula>
    </cfRule>
    <cfRule type="cellIs" dxfId="3749" priority="267" stopIfTrue="1" operator="equal">
      <formula>2</formula>
    </cfRule>
    <cfRule type="cellIs" dxfId="3748" priority="268" stopIfTrue="1" operator="equal">
      <formula>1</formula>
    </cfRule>
  </conditionalFormatting>
  <conditionalFormatting sqref="F29">
    <cfRule type="cellIs" dxfId="3747" priority="254" operator="equal">
      <formula>1</formula>
    </cfRule>
    <cfRule type="cellIs" dxfId="3746" priority="255" stopIfTrue="1" operator="equal">
      <formula>3</formula>
    </cfRule>
    <cfRule type="cellIs" dxfId="3745" priority="256" stopIfTrue="1" operator="equal">
      <formula>2</formula>
    </cfRule>
    <cfRule type="cellIs" dxfId="3744" priority="257" stopIfTrue="1" operator="equal">
      <formula>1</formula>
    </cfRule>
  </conditionalFormatting>
  <conditionalFormatting sqref="F29">
    <cfRule type="containsText" dxfId="3743" priority="243" operator="containsText" text="N/A">
      <formula>NOT(ISERROR(SEARCH("N/A",F29)))</formula>
    </cfRule>
    <cfRule type="cellIs" dxfId="3742" priority="244" operator="equal">
      <formula>1</formula>
    </cfRule>
    <cfRule type="cellIs" dxfId="3741" priority="245" operator="equal">
      <formula>1</formula>
    </cfRule>
    <cfRule type="cellIs" dxfId="3740" priority="246" operator="equal">
      <formula>2</formula>
    </cfRule>
    <cfRule type="cellIs" dxfId="3739" priority="247" operator="equal">
      <formula>2</formula>
    </cfRule>
    <cfRule type="cellIs" dxfId="3738" priority="248" operator="equal">
      <formula>2</formula>
    </cfRule>
    <cfRule type="cellIs" dxfId="3737" priority="249" operator="equal">
      <formula>3</formula>
    </cfRule>
    <cfRule type="containsBlanks" dxfId="3736" priority="250">
      <formula>LEN(TRIM(F29))=0</formula>
    </cfRule>
    <cfRule type="cellIs" dxfId="3735" priority="251" stopIfTrue="1" operator="equal">
      <formula>3</formula>
    </cfRule>
    <cfRule type="cellIs" dxfId="3734" priority="252" stopIfTrue="1" operator="equal">
      <formula>2</formula>
    </cfRule>
    <cfRule type="cellIs" dxfId="3733" priority="253" stopIfTrue="1" operator="equal">
      <formula>1</formula>
    </cfRule>
  </conditionalFormatting>
  <conditionalFormatting sqref="F30:F31">
    <cfRule type="cellIs" dxfId="3732" priority="239" operator="equal">
      <formula>1</formula>
    </cfRule>
    <cfRule type="cellIs" dxfId="3731" priority="240" stopIfTrue="1" operator="equal">
      <formula>3</formula>
    </cfRule>
    <cfRule type="cellIs" dxfId="3730" priority="241" stopIfTrue="1" operator="equal">
      <formula>2</formula>
    </cfRule>
    <cfRule type="cellIs" dxfId="3729" priority="242" stopIfTrue="1" operator="equal">
      <formula>1</formula>
    </cfRule>
  </conditionalFormatting>
  <conditionalFormatting sqref="F30:F31">
    <cfRule type="containsText" dxfId="3728" priority="228" operator="containsText" text="N/A">
      <formula>NOT(ISERROR(SEARCH("N/A",F30)))</formula>
    </cfRule>
    <cfRule type="cellIs" dxfId="3727" priority="229" operator="equal">
      <formula>1</formula>
    </cfRule>
    <cfRule type="cellIs" dxfId="3726" priority="230" operator="equal">
      <formula>1</formula>
    </cfRule>
    <cfRule type="cellIs" dxfId="3725" priority="231" operator="equal">
      <formula>2</formula>
    </cfRule>
    <cfRule type="cellIs" dxfId="3724" priority="232" operator="equal">
      <formula>2</formula>
    </cfRule>
    <cfRule type="cellIs" dxfId="3723" priority="233" operator="equal">
      <formula>2</formula>
    </cfRule>
    <cfRule type="cellIs" dxfId="3722" priority="234" operator="equal">
      <formula>3</formula>
    </cfRule>
    <cfRule type="containsBlanks" dxfId="3721" priority="235">
      <formula>LEN(TRIM(F30))=0</formula>
    </cfRule>
    <cfRule type="cellIs" dxfId="3720" priority="236" stopIfTrue="1" operator="equal">
      <formula>3</formula>
    </cfRule>
    <cfRule type="cellIs" dxfId="3719" priority="237" stopIfTrue="1" operator="equal">
      <formula>2</formula>
    </cfRule>
    <cfRule type="cellIs" dxfId="3718" priority="238" stopIfTrue="1" operator="equal">
      <formula>1</formula>
    </cfRule>
  </conditionalFormatting>
  <conditionalFormatting sqref="F32">
    <cfRule type="cellIs" dxfId="3717" priority="224" operator="equal">
      <formula>1</formula>
    </cfRule>
    <cfRule type="cellIs" dxfId="3716" priority="225" stopIfTrue="1" operator="equal">
      <formula>3</formula>
    </cfRule>
    <cfRule type="cellIs" dxfId="3715" priority="226" stopIfTrue="1" operator="equal">
      <formula>2</formula>
    </cfRule>
    <cfRule type="cellIs" dxfId="3714" priority="227" stopIfTrue="1" operator="equal">
      <formula>1</formula>
    </cfRule>
  </conditionalFormatting>
  <conditionalFormatting sqref="F32">
    <cfRule type="containsText" dxfId="3713" priority="213" operator="containsText" text="N/A">
      <formula>NOT(ISERROR(SEARCH("N/A",F32)))</formula>
    </cfRule>
    <cfRule type="cellIs" dxfId="3712" priority="214" operator="equal">
      <formula>1</formula>
    </cfRule>
    <cfRule type="cellIs" dxfId="3711" priority="215" operator="equal">
      <formula>1</formula>
    </cfRule>
    <cfRule type="cellIs" dxfId="3710" priority="216" operator="equal">
      <formula>2</formula>
    </cfRule>
    <cfRule type="cellIs" dxfId="3709" priority="217" operator="equal">
      <formula>2</formula>
    </cfRule>
    <cfRule type="cellIs" dxfId="3708" priority="218" operator="equal">
      <formula>2</formula>
    </cfRule>
    <cfRule type="cellIs" dxfId="3707" priority="219" operator="equal">
      <formula>3</formula>
    </cfRule>
    <cfRule type="containsBlanks" dxfId="3706" priority="220">
      <formula>LEN(TRIM(F32))=0</formula>
    </cfRule>
    <cfRule type="cellIs" dxfId="3705" priority="221" stopIfTrue="1" operator="equal">
      <formula>3</formula>
    </cfRule>
    <cfRule type="cellIs" dxfId="3704" priority="222" stopIfTrue="1" operator="equal">
      <formula>2</formula>
    </cfRule>
    <cfRule type="cellIs" dxfId="3703" priority="223" stopIfTrue="1" operator="equal">
      <formula>1</formula>
    </cfRule>
  </conditionalFormatting>
  <conditionalFormatting sqref="F34">
    <cfRule type="cellIs" dxfId="3702" priority="209" operator="equal">
      <formula>1</formula>
    </cfRule>
    <cfRule type="cellIs" dxfId="3701" priority="210" stopIfTrue="1" operator="equal">
      <formula>3</formula>
    </cfRule>
    <cfRule type="cellIs" dxfId="3700" priority="211" stopIfTrue="1" operator="equal">
      <formula>2</formula>
    </cfRule>
    <cfRule type="cellIs" dxfId="3699" priority="212" stopIfTrue="1" operator="equal">
      <formula>1</formula>
    </cfRule>
  </conditionalFormatting>
  <conditionalFormatting sqref="F34">
    <cfRule type="containsText" dxfId="3698" priority="198" operator="containsText" text="N/A">
      <formula>NOT(ISERROR(SEARCH("N/A",F34)))</formula>
    </cfRule>
    <cfRule type="cellIs" dxfId="3697" priority="199" operator="equal">
      <formula>1</formula>
    </cfRule>
    <cfRule type="cellIs" dxfId="3696" priority="200" operator="equal">
      <formula>1</formula>
    </cfRule>
    <cfRule type="cellIs" dxfId="3695" priority="201" operator="equal">
      <formula>2</formula>
    </cfRule>
    <cfRule type="cellIs" dxfId="3694" priority="202" operator="equal">
      <formula>2</formula>
    </cfRule>
    <cfRule type="cellIs" dxfId="3693" priority="203" operator="equal">
      <formula>2</formula>
    </cfRule>
    <cfRule type="cellIs" dxfId="3692" priority="204" operator="equal">
      <formula>3</formula>
    </cfRule>
    <cfRule type="containsBlanks" dxfId="3691" priority="205">
      <formula>LEN(TRIM(F34))=0</formula>
    </cfRule>
    <cfRule type="cellIs" dxfId="3690" priority="206" stopIfTrue="1" operator="equal">
      <formula>3</formula>
    </cfRule>
    <cfRule type="cellIs" dxfId="3689" priority="207" stopIfTrue="1" operator="equal">
      <formula>2</formula>
    </cfRule>
    <cfRule type="cellIs" dxfId="3688" priority="208" stopIfTrue="1" operator="equal">
      <formula>1</formula>
    </cfRule>
  </conditionalFormatting>
  <conditionalFormatting sqref="F35">
    <cfRule type="cellIs" dxfId="3687" priority="194" operator="equal">
      <formula>1</formula>
    </cfRule>
    <cfRule type="cellIs" dxfId="3686" priority="195" stopIfTrue="1" operator="equal">
      <formula>3</formula>
    </cfRule>
    <cfRule type="cellIs" dxfId="3685" priority="196" stopIfTrue="1" operator="equal">
      <formula>2</formula>
    </cfRule>
    <cfRule type="cellIs" dxfId="3684" priority="197" stopIfTrue="1" operator="equal">
      <formula>1</formula>
    </cfRule>
  </conditionalFormatting>
  <conditionalFormatting sqref="F35">
    <cfRule type="containsText" dxfId="3683" priority="183" operator="containsText" text="N/A">
      <formula>NOT(ISERROR(SEARCH("N/A",F35)))</formula>
    </cfRule>
    <cfRule type="cellIs" dxfId="3682" priority="184" operator="equal">
      <formula>1</formula>
    </cfRule>
    <cfRule type="cellIs" dxfId="3681" priority="185" operator="equal">
      <formula>1</formula>
    </cfRule>
    <cfRule type="cellIs" dxfId="3680" priority="186" operator="equal">
      <formula>2</formula>
    </cfRule>
    <cfRule type="cellIs" dxfId="3679" priority="187" operator="equal">
      <formula>2</formula>
    </cfRule>
    <cfRule type="cellIs" dxfId="3678" priority="188" operator="equal">
      <formula>2</formula>
    </cfRule>
    <cfRule type="cellIs" dxfId="3677" priority="189" operator="equal">
      <formula>3</formula>
    </cfRule>
    <cfRule type="containsBlanks" dxfId="3676" priority="190">
      <formula>LEN(TRIM(F35))=0</formula>
    </cfRule>
    <cfRule type="cellIs" dxfId="3675" priority="191" stopIfTrue="1" operator="equal">
      <formula>3</formula>
    </cfRule>
    <cfRule type="cellIs" dxfId="3674" priority="192" stopIfTrue="1" operator="equal">
      <formula>2</formula>
    </cfRule>
    <cfRule type="cellIs" dxfId="3673" priority="193" stopIfTrue="1" operator="equal">
      <formula>1</formula>
    </cfRule>
  </conditionalFormatting>
  <conditionalFormatting sqref="F36">
    <cfRule type="cellIs" dxfId="3672" priority="179" operator="equal">
      <formula>1</formula>
    </cfRule>
    <cfRule type="cellIs" dxfId="3671" priority="180" stopIfTrue="1" operator="equal">
      <formula>3</formula>
    </cfRule>
    <cfRule type="cellIs" dxfId="3670" priority="181" stopIfTrue="1" operator="equal">
      <formula>2</formula>
    </cfRule>
    <cfRule type="cellIs" dxfId="3669" priority="182" stopIfTrue="1" operator="equal">
      <formula>1</formula>
    </cfRule>
  </conditionalFormatting>
  <conditionalFormatting sqref="F36">
    <cfRule type="containsText" dxfId="3668" priority="168" operator="containsText" text="N/A">
      <formula>NOT(ISERROR(SEARCH("N/A",F36)))</formula>
    </cfRule>
    <cfRule type="cellIs" dxfId="3667" priority="169" operator="equal">
      <formula>1</formula>
    </cfRule>
    <cfRule type="cellIs" dxfId="3666" priority="170" operator="equal">
      <formula>1</formula>
    </cfRule>
    <cfRule type="cellIs" dxfId="3665" priority="171" operator="equal">
      <formula>2</formula>
    </cfRule>
    <cfRule type="cellIs" dxfId="3664" priority="172" operator="equal">
      <formula>2</formula>
    </cfRule>
    <cfRule type="cellIs" dxfId="3663" priority="173" operator="equal">
      <formula>2</formula>
    </cfRule>
    <cfRule type="cellIs" dxfId="3662" priority="174" operator="equal">
      <formula>3</formula>
    </cfRule>
    <cfRule type="containsBlanks" dxfId="3661" priority="175">
      <formula>LEN(TRIM(F36))=0</formula>
    </cfRule>
    <cfRule type="cellIs" dxfId="3660" priority="176" stopIfTrue="1" operator="equal">
      <formula>3</formula>
    </cfRule>
    <cfRule type="cellIs" dxfId="3659" priority="177" stopIfTrue="1" operator="equal">
      <formula>2</formula>
    </cfRule>
    <cfRule type="cellIs" dxfId="3658" priority="178" stopIfTrue="1" operator="equal">
      <formula>1</formula>
    </cfRule>
  </conditionalFormatting>
  <conditionalFormatting sqref="F37">
    <cfRule type="cellIs" dxfId="3657" priority="164" operator="equal">
      <formula>1</formula>
    </cfRule>
    <cfRule type="cellIs" dxfId="3656" priority="165" stopIfTrue="1" operator="equal">
      <formula>3</formula>
    </cfRule>
    <cfRule type="cellIs" dxfId="3655" priority="166" stopIfTrue="1" operator="equal">
      <formula>2</formula>
    </cfRule>
    <cfRule type="cellIs" dxfId="3654" priority="167" stopIfTrue="1" operator="equal">
      <formula>1</formula>
    </cfRule>
  </conditionalFormatting>
  <conditionalFormatting sqref="F37">
    <cfRule type="containsText" dxfId="3653" priority="153" operator="containsText" text="N/A">
      <formula>NOT(ISERROR(SEARCH("N/A",F37)))</formula>
    </cfRule>
    <cfRule type="cellIs" dxfId="3652" priority="154" operator="equal">
      <formula>1</formula>
    </cfRule>
    <cfRule type="cellIs" dxfId="3651" priority="155" operator="equal">
      <formula>1</formula>
    </cfRule>
    <cfRule type="cellIs" dxfId="3650" priority="156" operator="equal">
      <formula>2</formula>
    </cfRule>
    <cfRule type="cellIs" dxfId="3649" priority="157" operator="equal">
      <formula>2</formula>
    </cfRule>
    <cfRule type="cellIs" dxfId="3648" priority="158" operator="equal">
      <formula>2</formula>
    </cfRule>
    <cfRule type="cellIs" dxfId="3647" priority="159" operator="equal">
      <formula>3</formula>
    </cfRule>
    <cfRule type="containsBlanks" dxfId="3646" priority="160">
      <formula>LEN(TRIM(F37))=0</formula>
    </cfRule>
    <cfRule type="cellIs" dxfId="3645" priority="161" stopIfTrue="1" operator="equal">
      <formula>3</formula>
    </cfRule>
    <cfRule type="cellIs" dxfId="3644" priority="162" stopIfTrue="1" operator="equal">
      <formula>2</formula>
    </cfRule>
    <cfRule type="cellIs" dxfId="3643" priority="163" stopIfTrue="1" operator="equal">
      <formula>1</formula>
    </cfRule>
  </conditionalFormatting>
  <conditionalFormatting sqref="F38">
    <cfRule type="cellIs" dxfId="3642" priority="150" stopIfTrue="1" operator="equal">
      <formula>3</formula>
    </cfRule>
    <cfRule type="cellIs" dxfId="3641" priority="151" stopIfTrue="1" operator="equal">
      <formula>2</formula>
    </cfRule>
    <cfRule type="cellIs" dxfId="3640" priority="152" stopIfTrue="1" operator="equal">
      <formula>1</formula>
    </cfRule>
  </conditionalFormatting>
  <conditionalFormatting sqref="F38">
    <cfRule type="cellIs" dxfId="3639" priority="149" operator="equal">
      <formula>1</formula>
    </cfRule>
  </conditionalFormatting>
  <conditionalFormatting sqref="F38">
    <cfRule type="cellIs" dxfId="3638" priority="145" operator="equal">
      <formula>1</formula>
    </cfRule>
    <cfRule type="cellIs" dxfId="3637" priority="146" stopIfTrue="1" operator="equal">
      <formula>3</formula>
    </cfRule>
    <cfRule type="cellIs" dxfId="3636" priority="147" stopIfTrue="1" operator="equal">
      <formula>2</formula>
    </cfRule>
    <cfRule type="cellIs" dxfId="3635" priority="148" stopIfTrue="1" operator="equal">
      <formula>1</formula>
    </cfRule>
  </conditionalFormatting>
  <conditionalFormatting sqref="F38">
    <cfRule type="cellIs" dxfId="3634" priority="132" operator="equal">
      <formula>1</formula>
    </cfRule>
    <cfRule type="cellIs" dxfId="3633" priority="133" operator="equal">
      <formula>1</formula>
    </cfRule>
    <cfRule type="containsText" dxfId="3632" priority="134" operator="containsText" text="N/A">
      <formula>NOT(ISERROR(SEARCH("N/A",F38)))</formula>
    </cfRule>
    <cfRule type="cellIs" dxfId="3631" priority="135" operator="equal">
      <formula>1</formula>
    </cfRule>
    <cfRule type="cellIs" dxfId="3630" priority="136" operator="equal">
      <formula>1</formula>
    </cfRule>
    <cfRule type="cellIs" dxfId="3629" priority="137" operator="equal">
      <formula>2</formula>
    </cfRule>
    <cfRule type="cellIs" dxfId="3628" priority="138" operator="equal">
      <formula>2</formula>
    </cfRule>
    <cfRule type="cellIs" dxfId="3627" priority="139" operator="equal">
      <formula>2</formula>
    </cfRule>
    <cfRule type="cellIs" dxfId="3626" priority="140" operator="equal">
      <formula>3</formula>
    </cfRule>
    <cfRule type="containsBlanks" dxfId="3625" priority="141">
      <formula>LEN(TRIM(F38))=0</formula>
    </cfRule>
    <cfRule type="cellIs" dxfId="3624" priority="142" stopIfTrue="1" operator="equal">
      <formula>3</formula>
    </cfRule>
    <cfRule type="cellIs" dxfId="3623" priority="143" stopIfTrue="1" operator="equal">
      <formula>2</formula>
    </cfRule>
    <cfRule type="cellIs" dxfId="3622" priority="144" stopIfTrue="1" operator="equal">
      <formula>1</formula>
    </cfRule>
  </conditionalFormatting>
  <conditionalFormatting sqref="F38">
    <cfRule type="containsText" dxfId="3621" priority="121" operator="containsText" text="N/A">
      <formula>NOT(ISERROR(SEARCH("N/A",F38)))</formula>
    </cfRule>
    <cfRule type="cellIs" dxfId="3620" priority="122" operator="equal">
      <formula>1</formula>
    </cfRule>
    <cfRule type="cellIs" dxfId="3619" priority="123" operator="equal">
      <formula>1</formula>
    </cfRule>
    <cfRule type="cellIs" dxfId="3618" priority="124" operator="equal">
      <formula>2</formula>
    </cfRule>
    <cfRule type="cellIs" dxfId="3617" priority="125" operator="equal">
      <formula>2</formula>
    </cfRule>
    <cfRule type="cellIs" dxfId="3616" priority="126" operator="equal">
      <formula>2</formula>
    </cfRule>
    <cfRule type="cellIs" dxfId="3615" priority="127" operator="equal">
      <formula>3</formula>
    </cfRule>
    <cfRule type="containsBlanks" dxfId="3614" priority="128">
      <formula>LEN(TRIM(F38))=0</formula>
    </cfRule>
    <cfRule type="cellIs" dxfId="3613" priority="129" stopIfTrue="1" operator="equal">
      <formula>3</formula>
    </cfRule>
    <cfRule type="cellIs" dxfId="3612" priority="130" stopIfTrue="1" operator="equal">
      <formula>2</formula>
    </cfRule>
    <cfRule type="cellIs" dxfId="3611" priority="131" stopIfTrue="1" operator="equal">
      <formula>1</formula>
    </cfRule>
  </conditionalFormatting>
  <conditionalFormatting sqref="F39">
    <cfRule type="cellIs" dxfId="3610" priority="117" operator="equal">
      <formula>1</formula>
    </cfRule>
    <cfRule type="cellIs" dxfId="3609" priority="118" stopIfTrue="1" operator="equal">
      <formula>3</formula>
    </cfRule>
    <cfRule type="cellIs" dxfId="3608" priority="119" stopIfTrue="1" operator="equal">
      <formula>2</formula>
    </cfRule>
    <cfRule type="cellIs" dxfId="3607" priority="120" stopIfTrue="1" operator="equal">
      <formula>1</formula>
    </cfRule>
  </conditionalFormatting>
  <conditionalFormatting sqref="F39">
    <cfRule type="containsText" dxfId="3606" priority="106" operator="containsText" text="N/A">
      <formula>NOT(ISERROR(SEARCH("N/A",F39)))</formula>
    </cfRule>
    <cfRule type="cellIs" dxfId="3605" priority="107" operator="equal">
      <formula>1</formula>
    </cfRule>
    <cfRule type="cellIs" dxfId="3604" priority="108" operator="equal">
      <formula>1</formula>
    </cfRule>
    <cfRule type="cellIs" dxfId="3603" priority="109" operator="equal">
      <formula>2</formula>
    </cfRule>
    <cfRule type="cellIs" dxfId="3602" priority="110" operator="equal">
      <formula>2</formula>
    </cfRule>
    <cfRule type="cellIs" dxfId="3601" priority="111" operator="equal">
      <formula>2</formula>
    </cfRule>
    <cfRule type="cellIs" dxfId="3600" priority="112" operator="equal">
      <formula>3</formula>
    </cfRule>
    <cfRule type="containsBlanks" dxfId="3599" priority="113">
      <formula>LEN(TRIM(F39))=0</formula>
    </cfRule>
    <cfRule type="cellIs" dxfId="3598" priority="114" stopIfTrue="1" operator="equal">
      <formula>3</formula>
    </cfRule>
    <cfRule type="cellIs" dxfId="3597" priority="115" stopIfTrue="1" operator="equal">
      <formula>2</formula>
    </cfRule>
    <cfRule type="cellIs" dxfId="3596" priority="116" stopIfTrue="1" operator="equal">
      <formula>1</formula>
    </cfRule>
  </conditionalFormatting>
  <conditionalFormatting sqref="F40">
    <cfRule type="cellIs" dxfId="3595" priority="102" operator="equal">
      <formula>1</formula>
    </cfRule>
    <cfRule type="cellIs" dxfId="3594" priority="103" stopIfTrue="1" operator="equal">
      <formula>3</formula>
    </cfRule>
    <cfRule type="cellIs" dxfId="3593" priority="104" stopIfTrue="1" operator="equal">
      <formula>2</formula>
    </cfRule>
    <cfRule type="cellIs" dxfId="3592" priority="105" stopIfTrue="1" operator="equal">
      <formula>1</formula>
    </cfRule>
  </conditionalFormatting>
  <conditionalFormatting sqref="F40">
    <cfRule type="containsText" dxfId="3591" priority="91" operator="containsText" text="N/A">
      <formula>NOT(ISERROR(SEARCH("N/A",F40)))</formula>
    </cfRule>
    <cfRule type="cellIs" dxfId="3590" priority="92" operator="equal">
      <formula>1</formula>
    </cfRule>
    <cfRule type="cellIs" dxfId="3589" priority="93" operator="equal">
      <formula>1</formula>
    </cfRule>
    <cfRule type="cellIs" dxfId="3588" priority="94" operator="equal">
      <formula>2</formula>
    </cfRule>
    <cfRule type="cellIs" dxfId="3587" priority="95" operator="equal">
      <formula>2</formula>
    </cfRule>
    <cfRule type="cellIs" dxfId="3586" priority="96" operator="equal">
      <formula>2</formula>
    </cfRule>
    <cfRule type="cellIs" dxfId="3585" priority="97" operator="equal">
      <formula>3</formula>
    </cfRule>
    <cfRule type="containsBlanks" dxfId="3584" priority="98">
      <formula>LEN(TRIM(F40))=0</formula>
    </cfRule>
    <cfRule type="cellIs" dxfId="3583" priority="99" stopIfTrue="1" operator="equal">
      <formula>3</formula>
    </cfRule>
    <cfRule type="cellIs" dxfId="3582" priority="100" stopIfTrue="1" operator="equal">
      <formula>2</formula>
    </cfRule>
    <cfRule type="cellIs" dxfId="3581" priority="101" stopIfTrue="1" operator="equal">
      <formula>1</formula>
    </cfRule>
  </conditionalFormatting>
  <conditionalFormatting sqref="F41">
    <cfRule type="cellIs" dxfId="3580" priority="87" operator="equal">
      <formula>1</formula>
    </cfRule>
    <cfRule type="cellIs" dxfId="3579" priority="88" stopIfTrue="1" operator="equal">
      <formula>3</formula>
    </cfRule>
    <cfRule type="cellIs" dxfId="3578" priority="89" stopIfTrue="1" operator="equal">
      <formula>2</formula>
    </cfRule>
    <cfRule type="cellIs" dxfId="3577" priority="90" stopIfTrue="1" operator="equal">
      <formula>1</formula>
    </cfRule>
  </conditionalFormatting>
  <conditionalFormatting sqref="F41">
    <cfRule type="containsText" dxfId="3576" priority="76" operator="containsText" text="N/A">
      <formula>NOT(ISERROR(SEARCH("N/A",F41)))</formula>
    </cfRule>
    <cfRule type="cellIs" dxfId="3575" priority="77" operator="equal">
      <formula>1</formula>
    </cfRule>
    <cfRule type="cellIs" dxfId="3574" priority="78" operator="equal">
      <formula>1</formula>
    </cfRule>
    <cfRule type="cellIs" dxfId="3573" priority="79" operator="equal">
      <formula>2</formula>
    </cfRule>
    <cfRule type="cellIs" dxfId="3572" priority="80" operator="equal">
      <formula>2</formula>
    </cfRule>
    <cfRule type="cellIs" dxfId="3571" priority="81" operator="equal">
      <formula>2</formula>
    </cfRule>
    <cfRule type="cellIs" dxfId="3570" priority="82" operator="equal">
      <formula>3</formula>
    </cfRule>
    <cfRule type="containsBlanks" dxfId="3569" priority="83">
      <formula>LEN(TRIM(F41))=0</formula>
    </cfRule>
    <cfRule type="cellIs" dxfId="3568" priority="84" stopIfTrue="1" operator="equal">
      <formula>3</formula>
    </cfRule>
    <cfRule type="cellIs" dxfId="3567" priority="85" stopIfTrue="1" operator="equal">
      <formula>2</formula>
    </cfRule>
    <cfRule type="cellIs" dxfId="3566" priority="86" stopIfTrue="1" operator="equal">
      <formula>1</formula>
    </cfRule>
  </conditionalFormatting>
  <conditionalFormatting sqref="F42">
    <cfRule type="cellIs" dxfId="3565" priority="72" operator="equal">
      <formula>1</formula>
    </cfRule>
    <cfRule type="cellIs" dxfId="3564" priority="73" stopIfTrue="1" operator="equal">
      <formula>3</formula>
    </cfRule>
    <cfRule type="cellIs" dxfId="3563" priority="74" stopIfTrue="1" operator="equal">
      <formula>2</formula>
    </cfRule>
    <cfRule type="cellIs" dxfId="3562" priority="75" stopIfTrue="1" operator="equal">
      <formula>1</formula>
    </cfRule>
  </conditionalFormatting>
  <conditionalFormatting sqref="F42">
    <cfRule type="containsText" dxfId="3561" priority="61" operator="containsText" text="N/A">
      <formula>NOT(ISERROR(SEARCH("N/A",F42)))</formula>
    </cfRule>
    <cfRule type="cellIs" dxfId="3560" priority="62" operator="equal">
      <formula>1</formula>
    </cfRule>
    <cfRule type="cellIs" dxfId="3559" priority="63" operator="equal">
      <formula>1</formula>
    </cfRule>
    <cfRule type="cellIs" dxfId="3558" priority="64" operator="equal">
      <formula>2</formula>
    </cfRule>
    <cfRule type="cellIs" dxfId="3557" priority="65" operator="equal">
      <formula>2</formula>
    </cfRule>
    <cfRule type="cellIs" dxfId="3556" priority="66" operator="equal">
      <formula>2</formula>
    </cfRule>
    <cfRule type="cellIs" dxfId="3555" priority="67" operator="equal">
      <formula>3</formula>
    </cfRule>
    <cfRule type="containsBlanks" dxfId="3554" priority="68">
      <formula>LEN(TRIM(F42))=0</formula>
    </cfRule>
    <cfRule type="cellIs" dxfId="3553" priority="69" stopIfTrue="1" operator="equal">
      <formula>3</formula>
    </cfRule>
    <cfRule type="cellIs" dxfId="3552" priority="70" stopIfTrue="1" operator="equal">
      <formula>2</formula>
    </cfRule>
    <cfRule type="cellIs" dxfId="3551" priority="71" stopIfTrue="1" operator="equal">
      <formula>1</formula>
    </cfRule>
  </conditionalFormatting>
  <conditionalFormatting sqref="F43">
    <cfRule type="cellIs" dxfId="3550" priority="57" operator="equal">
      <formula>1</formula>
    </cfRule>
    <cfRule type="cellIs" dxfId="3549" priority="58" stopIfTrue="1" operator="equal">
      <formula>3</formula>
    </cfRule>
    <cfRule type="cellIs" dxfId="3548" priority="59" stopIfTrue="1" operator="equal">
      <formula>2</formula>
    </cfRule>
    <cfRule type="cellIs" dxfId="3547" priority="60" stopIfTrue="1" operator="equal">
      <formula>1</formula>
    </cfRule>
  </conditionalFormatting>
  <conditionalFormatting sqref="F43">
    <cfRule type="containsText" dxfId="3546" priority="46" operator="containsText" text="N/A">
      <formula>NOT(ISERROR(SEARCH("N/A",F43)))</formula>
    </cfRule>
    <cfRule type="cellIs" dxfId="3545" priority="47" operator="equal">
      <formula>1</formula>
    </cfRule>
    <cfRule type="cellIs" dxfId="3544" priority="48" operator="equal">
      <formula>1</formula>
    </cfRule>
    <cfRule type="cellIs" dxfId="3543" priority="49" operator="equal">
      <formula>2</formula>
    </cfRule>
    <cfRule type="cellIs" dxfId="3542" priority="50" operator="equal">
      <formula>2</formula>
    </cfRule>
    <cfRule type="cellIs" dxfId="3541" priority="51" operator="equal">
      <formula>2</formula>
    </cfRule>
    <cfRule type="cellIs" dxfId="3540" priority="52" operator="equal">
      <formula>3</formula>
    </cfRule>
    <cfRule type="containsBlanks" dxfId="3539" priority="53">
      <formula>LEN(TRIM(F43))=0</formula>
    </cfRule>
    <cfRule type="cellIs" dxfId="3538" priority="54" stopIfTrue="1" operator="equal">
      <formula>3</formula>
    </cfRule>
    <cfRule type="cellIs" dxfId="3537" priority="55" stopIfTrue="1" operator="equal">
      <formula>2</formula>
    </cfRule>
    <cfRule type="cellIs" dxfId="3536" priority="56" stopIfTrue="1" operator="equal">
      <formula>1</formula>
    </cfRule>
  </conditionalFormatting>
  <conditionalFormatting sqref="F44">
    <cfRule type="cellIs" dxfId="3535" priority="42" operator="equal">
      <formula>1</formula>
    </cfRule>
    <cfRule type="cellIs" dxfId="3534" priority="43" stopIfTrue="1" operator="equal">
      <formula>3</formula>
    </cfRule>
    <cfRule type="cellIs" dxfId="3533" priority="44" stopIfTrue="1" operator="equal">
      <formula>2</formula>
    </cfRule>
    <cfRule type="cellIs" dxfId="3532" priority="45" stopIfTrue="1" operator="equal">
      <formula>1</formula>
    </cfRule>
  </conditionalFormatting>
  <conditionalFormatting sqref="F44">
    <cfRule type="containsText" dxfId="3531" priority="31" operator="containsText" text="N/A">
      <formula>NOT(ISERROR(SEARCH("N/A",F44)))</formula>
    </cfRule>
    <cfRule type="cellIs" dxfId="3530" priority="32" operator="equal">
      <formula>1</formula>
    </cfRule>
    <cfRule type="cellIs" dxfId="3529" priority="33" operator="equal">
      <formula>1</formula>
    </cfRule>
    <cfRule type="cellIs" dxfId="3528" priority="34" operator="equal">
      <formula>2</formula>
    </cfRule>
    <cfRule type="cellIs" dxfId="3527" priority="35" operator="equal">
      <formula>2</formula>
    </cfRule>
    <cfRule type="cellIs" dxfId="3526" priority="36" operator="equal">
      <formula>2</formula>
    </cfRule>
    <cfRule type="cellIs" dxfId="3525" priority="37" operator="equal">
      <formula>3</formula>
    </cfRule>
    <cfRule type="containsBlanks" dxfId="3524" priority="38">
      <formula>LEN(TRIM(F44))=0</formula>
    </cfRule>
    <cfRule type="cellIs" dxfId="3523" priority="39" stopIfTrue="1" operator="equal">
      <formula>3</formula>
    </cfRule>
    <cfRule type="cellIs" dxfId="3522" priority="40" stopIfTrue="1" operator="equal">
      <formula>2</formula>
    </cfRule>
    <cfRule type="cellIs" dxfId="3521" priority="41" stopIfTrue="1" operator="equal">
      <formula>1</formula>
    </cfRule>
  </conditionalFormatting>
  <conditionalFormatting sqref="F45">
    <cfRule type="cellIs" dxfId="3520" priority="27" operator="equal">
      <formula>1</formula>
    </cfRule>
    <cfRule type="cellIs" dxfId="3519" priority="28" stopIfTrue="1" operator="equal">
      <formula>3</formula>
    </cfRule>
    <cfRule type="cellIs" dxfId="3518" priority="29" stopIfTrue="1" operator="equal">
      <formula>2</formula>
    </cfRule>
    <cfRule type="cellIs" dxfId="3517" priority="30" stopIfTrue="1" operator="equal">
      <formula>1</formula>
    </cfRule>
  </conditionalFormatting>
  <conditionalFormatting sqref="F45">
    <cfRule type="containsText" dxfId="3516" priority="16" operator="containsText" text="N/A">
      <formula>NOT(ISERROR(SEARCH("N/A",F45)))</formula>
    </cfRule>
    <cfRule type="cellIs" dxfId="3515" priority="17" operator="equal">
      <formula>1</formula>
    </cfRule>
    <cfRule type="cellIs" dxfId="3514" priority="18" operator="equal">
      <formula>1</formula>
    </cfRule>
    <cfRule type="cellIs" dxfId="3513" priority="19" operator="equal">
      <formula>2</formula>
    </cfRule>
    <cfRule type="cellIs" dxfId="3512" priority="20" operator="equal">
      <formula>2</formula>
    </cfRule>
    <cfRule type="cellIs" dxfId="3511" priority="21" operator="equal">
      <formula>2</formula>
    </cfRule>
    <cfRule type="cellIs" dxfId="3510" priority="22" operator="equal">
      <formula>3</formula>
    </cfRule>
    <cfRule type="containsBlanks" dxfId="3509" priority="23">
      <formula>LEN(TRIM(F45))=0</formula>
    </cfRule>
    <cfRule type="cellIs" dxfId="3508" priority="24" stopIfTrue="1" operator="equal">
      <formula>3</formula>
    </cfRule>
    <cfRule type="cellIs" dxfId="3507" priority="25" stopIfTrue="1" operator="equal">
      <formula>2</formula>
    </cfRule>
    <cfRule type="cellIs" dxfId="3506" priority="26" stopIfTrue="1" operator="equal">
      <formula>1</formula>
    </cfRule>
  </conditionalFormatting>
  <conditionalFormatting sqref="F47">
    <cfRule type="cellIs" dxfId="3505" priority="12" operator="equal">
      <formula>1</formula>
    </cfRule>
    <cfRule type="cellIs" dxfId="3504" priority="13" stopIfTrue="1" operator="equal">
      <formula>3</formula>
    </cfRule>
    <cfRule type="cellIs" dxfId="3503" priority="14" stopIfTrue="1" operator="equal">
      <formula>2</formula>
    </cfRule>
    <cfRule type="cellIs" dxfId="3502" priority="15" stopIfTrue="1" operator="equal">
      <formula>1</formula>
    </cfRule>
  </conditionalFormatting>
  <conditionalFormatting sqref="F47">
    <cfRule type="containsText" dxfId="3501" priority="1" operator="containsText" text="N/A">
      <formula>NOT(ISERROR(SEARCH("N/A",F47)))</formula>
    </cfRule>
    <cfRule type="cellIs" dxfId="3500" priority="2" operator="equal">
      <formula>1</formula>
    </cfRule>
    <cfRule type="cellIs" dxfId="3499" priority="3" operator="equal">
      <formula>1</formula>
    </cfRule>
    <cfRule type="cellIs" dxfId="3498" priority="4" operator="equal">
      <formula>2</formula>
    </cfRule>
    <cfRule type="cellIs" dxfId="3497" priority="5" operator="equal">
      <formula>2</formula>
    </cfRule>
    <cfRule type="cellIs" dxfId="3496" priority="6" operator="equal">
      <formula>2</formula>
    </cfRule>
    <cfRule type="cellIs" dxfId="3495" priority="7" operator="equal">
      <formula>3</formula>
    </cfRule>
    <cfRule type="containsBlanks" dxfId="3494" priority="8">
      <formula>LEN(TRIM(F47))=0</formula>
    </cfRule>
    <cfRule type="cellIs" dxfId="3493" priority="9" stopIfTrue="1" operator="equal">
      <formula>3</formula>
    </cfRule>
    <cfRule type="cellIs" dxfId="3492" priority="10" stopIfTrue="1" operator="equal">
      <formula>2</formula>
    </cfRule>
    <cfRule type="cellIs" dxfId="3491" priority="11" stopIfTrue="1" operator="equal">
      <formula>1</formula>
    </cfRule>
  </conditionalFormatting>
  <dataValidations count="2">
    <dataValidation type="list" allowBlank="1" showInputMessage="1" showErrorMessage="1" promptTitle="Select from the list" prompt="Please elaborate if 'PARTIAL'." sqref="E13">
      <formula1>Response</formula1>
    </dataValidation>
    <dataValidation type="list" allowBlank="1" showInputMessage="1" showErrorMessage="1" promptTitle="Select from the list" prompt="Please elaborate if 'PARTIAL'." sqref="E47 E14:E32 E34:E45">
      <formula1>ExNA</formula1>
    </dataValidation>
  </dataValidations>
  <pageMargins left="0.70866141732283472" right="0.70866141732283472" top="0.74803149606299213" bottom="0.74803149606299213" header="0.31496062992125984" footer="0.31496062992125984"/>
  <pageSetup paperSize="9" scale="55"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264"/>
  <sheetViews>
    <sheetView view="pageBreakPreview" topLeftCell="A3" zoomScale="80" zoomScaleSheetLayoutView="80" workbookViewId="0">
      <pane xSplit="4" ySplit="9" topLeftCell="E113" activePane="bottomRight" state="frozen"/>
      <selection activeCell="E12" sqref="E12"/>
      <selection pane="topRight" activeCell="E12" sqref="E12"/>
      <selection pane="bottomLeft" activeCell="E12" sqref="E12"/>
      <selection pane="bottomRight" activeCell="E94" sqref="E94"/>
    </sheetView>
  </sheetViews>
  <sheetFormatPr defaultRowHeight="15" x14ac:dyDescent="0.25"/>
  <cols>
    <col min="1" max="1" width="3.7109375" style="23" customWidth="1"/>
    <col min="2" max="2" width="5.28515625" style="23" customWidth="1"/>
    <col min="3" max="3" width="15.28515625" style="23" customWidth="1"/>
    <col min="4" max="4" width="35.7109375" style="23" customWidth="1"/>
    <col min="5" max="5" width="11.85546875" style="23" customWidth="1"/>
    <col min="6" max="6" width="10.7109375" style="23" customWidth="1"/>
    <col min="7" max="7" width="25.140625" style="23" customWidth="1"/>
    <col min="8" max="8" width="23.42578125" style="23" customWidth="1"/>
    <col min="9" max="9" width="34.5703125" style="23" customWidth="1"/>
    <col min="10" max="10" width="3.7109375" style="23" customWidth="1"/>
    <col min="11" max="11" width="9.140625" style="19" hidden="1" customWidth="1"/>
    <col min="12" max="12" width="4.85546875" style="23" customWidth="1"/>
    <col min="13" max="13" width="16.7109375" style="23" customWidth="1"/>
    <col min="14" max="14" width="14" style="23" customWidth="1"/>
    <col min="15" max="15" width="29" style="23" customWidth="1"/>
    <col min="16" max="16384" width="9.140625" style="23"/>
  </cols>
  <sheetData>
    <row r="1" spans="1:15" s="69" customFormat="1" ht="15.75" hidden="1" thickBot="1" x14ac:dyDescent="0.3">
      <c r="A1" s="95"/>
      <c r="B1" s="240"/>
      <c r="C1" s="100"/>
      <c r="D1" s="100"/>
      <c r="E1" s="100"/>
      <c r="F1" s="100"/>
      <c r="G1" s="100"/>
      <c r="H1" s="100"/>
      <c r="I1" s="100"/>
      <c r="J1" s="101"/>
      <c r="K1" s="119"/>
      <c r="L1" s="394"/>
    </row>
    <row r="2" spans="1:15" s="69" customFormat="1" ht="15.75" hidden="1" customHeight="1" thickBot="1" x14ac:dyDescent="0.3">
      <c r="A2" s="90"/>
      <c r="B2" s="885" t="s">
        <v>1475</v>
      </c>
      <c r="C2" s="886"/>
      <c r="D2" s="886"/>
      <c r="E2" s="886"/>
      <c r="F2" s="886"/>
      <c r="G2" s="886"/>
      <c r="H2" s="886"/>
      <c r="I2" s="887"/>
      <c r="J2" s="93"/>
      <c r="K2" s="119"/>
      <c r="L2" s="395"/>
    </row>
    <row r="3" spans="1:15" s="69" customFormat="1" ht="15" customHeight="1" thickBot="1" x14ac:dyDescent="0.3">
      <c r="A3" s="517"/>
      <c r="B3" s="902" t="s">
        <v>394</v>
      </c>
      <c r="C3" s="903"/>
      <c r="D3" s="903"/>
      <c r="E3" s="903"/>
      <c r="F3" s="903"/>
      <c r="G3" s="903"/>
      <c r="H3" s="903"/>
      <c r="I3" s="904"/>
      <c r="J3" s="518"/>
      <c r="K3" s="119"/>
      <c r="L3" s="392"/>
    </row>
    <row r="4" spans="1:15" s="69" customFormat="1" ht="19.5" thickBot="1" x14ac:dyDescent="0.35">
      <c r="A4" s="517"/>
      <c r="B4" s="602"/>
      <c r="C4" s="519"/>
      <c r="D4" s="519"/>
      <c r="E4" s="520"/>
      <c r="F4" s="519"/>
      <c r="G4" s="519"/>
      <c r="H4" s="519"/>
      <c r="I4" s="519"/>
      <c r="J4" s="518"/>
      <c r="K4" s="119"/>
      <c r="L4" s="3"/>
    </row>
    <row r="5" spans="1:15" s="69" customFormat="1" x14ac:dyDescent="0.25">
      <c r="A5" s="517"/>
      <c r="B5" s="514"/>
      <c r="C5" s="516"/>
      <c r="D5" s="905" t="str">
        <f>'Municipal Information'!C17</f>
        <v>Limpopo</v>
      </c>
      <c r="E5" s="514"/>
      <c r="F5" s="516"/>
      <c r="G5" s="906" t="str">
        <f>'Municipal Information'!C19</f>
        <v>Ephraim Mogale</v>
      </c>
      <c r="H5" s="521"/>
      <c r="I5" s="908">
        <f>'Municipal Information'!C25</f>
        <v>42674</v>
      </c>
      <c r="J5" s="518"/>
      <c r="K5" s="119"/>
      <c r="L5" s="3"/>
    </row>
    <row r="6" spans="1:15" s="69" customFormat="1" ht="19.5" thickBot="1" x14ac:dyDescent="0.35">
      <c r="A6" s="517"/>
      <c r="B6" s="522"/>
      <c r="C6" s="523"/>
      <c r="D6" s="905"/>
      <c r="E6" s="524"/>
      <c r="F6" s="525"/>
      <c r="G6" s="907"/>
      <c r="H6" s="526"/>
      <c r="I6" s="909"/>
      <c r="J6" s="518"/>
      <c r="K6" s="119"/>
      <c r="L6" s="3"/>
    </row>
    <row r="7" spans="1:15" s="69" customFormat="1" ht="15.75" thickBot="1" x14ac:dyDescent="0.3">
      <c r="A7" s="517"/>
      <c r="B7" s="602"/>
      <c r="C7" s="519"/>
      <c r="D7" s="519"/>
      <c r="E7" s="519"/>
      <c r="F7" s="519"/>
      <c r="G7" s="519"/>
      <c r="H7" s="519"/>
      <c r="I7" s="519"/>
      <c r="J7" s="518"/>
      <c r="K7" s="119"/>
      <c r="L7" s="242"/>
    </row>
    <row r="8" spans="1:15" s="69" customFormat="1" x14ac:dyDescent="0.25">
      <c r="A8" s="517"/>
      <c r="B8" s="911"/>
      <c r="C8" s="912"/>
      <c r="D8" s="915">
        <f>D186</f>
        <v>2.8767123287671232</v>
      </c>
      <c r="E8" s="519"/>
      <c r="F8" s="911"/>
      <c r="G8" s="912"/>
      <c r="H8" s="916">
        <f>D189</f>
        <v>23</v>
      </c>
      <c r="I8" s="519"/>
      <c r="J8" s="518"/>
      <c r="K8" s="119"/>
      <c r="L8" s="242"/>
    </row>
    <row r="9" spans="1:15" s="69" customFormat="1" ht="17.25" customHeight="1" thickBot="1" x14ac:dyDescent="0.3">
      <c r="A9" s="517"/>
      <c r="B9" s="913"/>
      <c r="C9" s="914"/>
      <c r="D9" s="915"/>
      <c r="E9" s="519"/>
      <c r="F9" s="913"/>
      <c r="G9" s="914"/>
      <c r="H9" s="916"/>
      <c r="I9" s="527" t="s">
        <v>1477</v>
      </c>
      <c r="J9" s="518"/>
      <c r="K9" s="119"/>
      <c r="L9" s="242"/>
    </row>
    <row r="10" spans="1:15" s="69" customFormat="1" ht="18.75" x14ac:dyDescent="0.3">
      <c r="A10" s="517"/>
      <c r="B10" s="602"/>
      <c r="C10" s="520"/>
      <c r="D10" s="519"/>
      <c r="E10" s="519"/>
      <c r="F10" s="519"/>
      <c r="G10" s="519"/>
      <c r="H10" s="519"/>
      <c r="I10" s="519"/>
      <c r="J10" s="518"/>
      <c r="K10" s="119"/>
      <c r="L10" s="242"/>
      <c r="M10" s="884" t="s">
        <v>4876</v>
      </c>
      <c r="N10" s="884"/>
      <c r="O10" s="884"/>
    </row>
    <row r="11" spans="1:15" s="69" customFormat="1" ht="31.5" x14ac:dyDescent="0.25">
      <c r="A11" s="517"/>
      <c r="B11" s="528" t="s">
        <v>1482</v>
      </c>
      <c r="C11" s="528" t="s">
        <v>1483</v>
      </c>
      <c r="D11" s="529" t="s">
        <v>1256</v>
      </c>
      <c r="E11" s="529" t="s">
        <v>464</v>
      </c>
      <c r="F11" s="529" t="s">
        <v>1476</v>
      </c>
      <c r="G11" s="530" t="s">
        <v>1478</v>
      </c>
      <c r="H11" s="529" t="s">
        <v>1257</v>
      </c>
      <c r="I11" s="529" t="s">
        <v>1258</v>
      </c>
      <c r="J11" s="518"/>
      <c r="K11" s="119"/>
      <c r="L11" s="242"/>
      <c r="M11" s="494" t="s">
        <v>4877</v>
      </c>
      <c r="N11" s="494" t="s">
        <v>4878</v>
      </c>
      <c r="O11" s="494" t="s">
        <v>4879</v>
      </c>
    </row>
    <row r="12" spans="1:15" ht="23.1" customHeight="1" x14ac:dyDescent="0.25">
      <c r="A12" s="685"/>
      <c r="B12" s="462" t="s">
        <v>1191</v>
      </c>
      <c r="C12" s="463"/>
      <c r="D12" s="463"/>
      <c r="E12" s="463"/>
      <c r="F12" s="463"/>
      <c r="G12" s="463"/>
      <c r="H12" s="463"/>
      <c r="I12" s="464"/>
      <c r="J12" s="686"/>
      <c r="K12" s="119"/>
    </row>
    <row r="13" spans="1:15" ht="45" x14ac:dyDescent="0.25">
      <c r="A13" s="685"/>
      <c r="B13" s="687">
        <v>1</v>
      </c>
      <c r="C13" s="688"/>
      <c r="D13" s="689" t="s">
        <v>3647</v>
      </c>
      <c r="E13" s="112" t="s">
        <v>29</v>
      </c>
      <c r="F13" s="762">
        <f t="shared" ref="F13:F32" si="0">IF(E13="yes",3,IF(E13="Partial",2,IF(E13="No",1,IF(E13="N/A","",IF(E13="","")))))</f>
        <v>3</v>
      </c>
      <c r="G13" s="89"/>
      <c r="H13" s="689" t="s">
        <v>3648</v>
      </c>
      <c r="I13" s="689" t="s">
        <v>3649</v>
      </c>
      <c r="J13" s="686"/>
      <c r="K13" s="119">
        <f t="shared" ref="K13:K32" si="1">IF(E13="",1,0)</f>
        <v>0</v>
      </c>
      <c r="L13" s="411"/>
      <c r="M13" s="511"/>
      <c r="N13" s="511"/>
      <c r="O13" s="511"/>
    </row>
    <row r="14" spans="1:15" ht="60" x14ac:dyDescent="0.25">
      <c r="A14" s="685"/>
      <c r="B14" s="687">
        <v>2</v>
      </c>
      <c r="C14" s="688"/>
      <c r="D14" s="689" t="s">
        <v>2019</v>
      </c>
      <c r="E14" s="112" t="s">
        <v>29</v>
      </c>
      <c r="F14" s="762">
        <f t="shared" si="0"/>
        <v>3</v>
      </c>
      <c r="G14" s="89"/>
      <c r="H14" s="689" t="s">
        <v>33</v>
      </c>
      <c r="I14" s="689" t="s">
        <v>2918</v>
      </c>
      <c r="J14" s="686"/>
      <c r="K14" s="119">
        <f t="shared" si="1"/>
        <v>0</v>
      </c>
      <c r="L14" s="411"/>
      <c r="M14" s="511"/>
      <c r="N14" s="511"/>
      <c r="O14" s="511"/>
    </row>
    <row r="15" spans="1:15" ht="45" x14ac:dyDescent="0.25">
      <c r="A15" s="685"/>
      <c r="B15" s="687">
        <v>3</v>
      </c>
      <c r="C15" s="688"/>
      <c r="D15" s="689" t="s">
        <v>2020</v>
      </c>
      <c r="E15" s="112" t="s">
        <v>30</v>
      </c>
      <c r="F15" s="762">
        <f t="shared" si="0"/>
        <v>2</v>
      </c>
      <c r="G15" s="89" t="s">
        <v>5155</v>
      </c>
      <c r="H15" s="689" t="s">
        <v>1836</v>
      </c>
      <c r="I15" s="689" t="s">
        <v>2155</v>
      </c>
      <c r="J15" s="686"/>
      <c r="K15" s="119">
        <f t="shared" si="1"/>
        <v>0</v>
      </c>
      <c r="L15" s="411"/>
      <c r="M15" s="511"/>
      <c r="N15" s="511"/>
      <c r="O15" s="511"/>
    </row>
    <row r="16" spans="1:15" s="11" customFormat="1" ht="75" x14ac:dyDescent="0.25">
      <c r="A16" s="721"/>
      <c r="B16" s="687">
        <v>4</v>
      </c>
      <c r="C16" s="383" t="s">
        <v>4615</v>
      </c>
      <c r="D16" s="385" t="s">
        <v>4616</v>
      </c>
      <c r="E16" s="112" t="s">
        <v>29</v>
      </c>
      <c r="F16" s="762">
        <f t="shared" si="0"/>
        <v>3</v>
      </c>
      <c r="G16" s="89"/>
      <c r="H16" s="383" t="s">
        <v>4622</v>
      </c>
      <c r="I16" s="383" t="s">
        <v>4621</v>
      </c>
      <c r="J16" s="723"/>
      <c r="K16" s="119">
        <f t="shared" si="1"/>
        <v>0</v>
      </c>
      <c r="L16" s="403"/>
      <c r="M16" s="720"/>
      <c r="N16" s="720"/>
      <c r="O16" s="720"/>
    </row>
    <row r="17" spans="1:15" s="11" customFormat="1" ht="60" x14ac:dyDescent="0.25">
      <c r="A17" s="721"/>
      <c r="B17" s="687">
        <v>5</v>
      </c>
      <c r="C17" s="383" t="s">
        <v>4618</v>
      </c>
      <c r="D17" s="385" t="s">
        <v>4617</v>
      </c>
      <c r="E17" s="112" t="s">
        <v>29</v>
      </c>
      <c r="F17" s="762">
        <f t="shared" si="0"/>
        <v>3</v>
      </c>
      <c r="G17" s="89"/>
      <c r="H17" s="383" t="s">
        <v>4620</v>
      </c>
      <c r="I17" s="383" t="s">
        <v>4619</v>
      </c>
      <c r="J17" s="723"/>
      <c r="K17" s="119">
        <f t="shared" si="1"/>
        <v>0</v>
      </c>
      <c r="L17" s="403"/>
      <c r="M17" s="720"/>
      <c r="N17" s="720"/>
      <c r="O17" s="720"/>
    </row>
    <row r="18" spans="1:15" s="11" customFormat="1" ht="60" x14ac:dyDescent="0.25">
      <c r="A18" s="721"/>
      <c r="B18" s="687">
        <v>6</v>
      </c>
      <c r="C18" s="546"/>
      <c r="D18" s="383" t="s">
        <v>1947</v>
      </c>
      <c r="E18" s="112" t="s">
        <v>29</v>
      </c>
      <c r="F18" s="762">
        <f t="shared" si="0"/>
        <v>3</v>
      </c>
      <c r="G18" s="89"/>
      <c r="H18" s="383" t="s">
        <v>4645</v>
      </c>
      <c r="I18" s="383" t="s">
        <v>4624</v>
      </c>
      <c r="J18" s="723"/>
      <c r="K18" s="119">
        <f t="shared" si="1"/>
        <v>0</v>
      </c>
      <c r="L18" s="403"/>
      <c r="M18" s="720"/>
      <c r="N18" s="720"/>
      <c r="O18" s="720"/>
    </row>
    <row r="19" spans="1:15" s="11" customFormat="1" ht="61.5" customHeight="1" x14ac:dyDescent="0.25">
      <c r="A19" s="721"/>
      <c r="B19" s="687">
        <v>7</v>
      </c>
      <c r="C19" s="383"/>
      <c r="D19" s="383" t="s">
        <v>1187</v>
      </c>
      <c r="E19" s="112" t="s">
        <v>29</v>
      </c>
      <c r="F19" s="762">
        <f t="shared" si="0"/>
        <v>3</v>
      </c>
      <c r="G19" s="89"/>
      <c r="H19" s="383" t="s">
        <v>4627</v>
      </c>
      <c r="I19" s="383" t="s">
        <v>125</v>
      </c>
      <c r="J19" s="723"/>
      <c r="K19" s="119">
        <f t="shared" si="1"/>
        <v>0</v>
      </c>
      <c r="L19" s="403"/>
      <c r="M19" s="720"/>
      <c r="N19" s="720"/>
      <c r="O19" s="720"/>
    </row>
    <row r="20" spans="1:15" ht="60" x14ac:dyDescent="0.25">
      <c r="A20" s="685"/>
      <c r="B20" s="687">
        <v>8</v>
      </c>
      <c r="C20" s="688"/>
      <c r="D20" s="689" t="s">
        <v>1192</v>
      </c>
      <c r="E20" s="112" t="s">
        <v>29</v>
      </c>
      <c r="F20" s="762">
        <f t="shared" si="0"/>
        <v>3</v>
      </c>
      <c r="G20" s="89"/>
      <c r="H20" s="689" t="s">
        <v>16</v>
      </c>
      <c r="I20" s="690" t="s">
        <v>1224</v>
      </c>
      <c r="J20" s="686"/>
      <c r="K20" s="119">
        <f t="shared" si="1"/>
        <v>0</v>
      </c>
      <c r="L20" s="411"/>
      <c r="M20" s="511"/>
      <c r="N20" s="511"/>
      <c r="O20" s="511"/>
    </row>
    <row r="21" spans="1:15" ht="45" x14ac:dyDescent="0.25">
      <c r="A21" s="685"/>
      <c r="B21" s="687">
        <v>9</v>
      </c>
      <c r="C21" s="688"/>
      <c r="D21" s="689" t="s">
        <v>3650</v>
      </c>
      <c r="E21" s="112" t="s">
        <v>29</v>
      </c>
      <c r="F21" s="762">
        <f t="shared" si="0"/>
        <v>3</v>
      </c>
      <c r="G21" s="89"/>
      <c r="H21" s="689" t="s">
        <v>2156</v>
      </c>
      <c r="I21" s="690" t="s">
        <v>3651</v>
      </c>
      <c r="J21" s="686"/>
      <c r="K21" s="119">
        <f t="shared" si="1"/>
        <v>0</v>
      </c>
      <c r="L21" s="411"/>
      <c r="M21" s="511"/>
      <c r="N21" s="511"/>
      <c r="O21" s="511"/>
    </row>
    <row r="22" spans="1:15" ht="75" x14ac:dyDescent="0.25">
      <c r="A22" s="685"/>
      <c r="B22" s="687">
        <v>10</v>
      </c>
      <c r="C22" s="688"/>
      <c r="D22" s="689" t="s">
        <v>2107</v>
      </c>
      <c r="E22" s="112" t="s">
        <v>29</v>
      </c>
      <c r="F22" s="762">
        <f t="shared" si="0"/>
        <v>3</v>
      </c>
      <c r="G22" s="89"/>
      <c r="H22" s="689" t="s">
        <v>1837</v>
      </c>
      <c r="I22" s="689" t="s">
        <v>2021</v>
      </c>
      <c r="J22" s="686"/>
      <c r="K22" s="119">
        <f t="shared" si="1"/>
        <v>0</v>
      </c>
      <c r="L22" s="411"/>
      <c r="M22" s="511"/>
      <c r="N22" s="511"/>
      <c r="O22" s="511"/>
    </row>
    <row r="23" spans="1:15" ht="75" x14ac:dyDescent="0.25">
      <c r="A23" s="685"/>
      <c r="B23" s="687">
        <v>11</v>
      </c>
      <c r="C23" s="688"/>
      <c r="D23" s="689" t="s">
        <v>3628</v>
      </c>
      <c r="E23" s="112" t="s">
        <v>29</v>
      </c>
      <c r="F23" s="762">
        <f t="shared" si="0"/>
        <v>3</v>
      </c>
      <c r="G23" s="89"/>
      <c r="H23" s="689" t="s">
        <v>1210</v>
      </c>
      <c r="I23" s="690" t="s">
        <v>1209</v>
      </c>
      <c r="J23" s="686"/>
      <c r="K23" s="119">
        <f t="shared" si="1"/>
        <v>0</v>
      </c>
      <c r="L23" s="411"/>
      <c r="M23" s="511"/>
      <c r="N23" s="511"/>
      <c r="O23" s="511"/>
    </row>
    <row r="24" spans="1:15" ht="60" x14ac:dyDescent="0.25">
      <c r="A24" s="685"/>
      <c r="B24" s="687">
        <v>12</v>
      </c>
      <c r="C24" s="688"/>
      <c r="D24" s="689" t="s">
        <v>1194</v>
      </c>
      <c r="E24" s="112" t="s">
        <v>29</v>
      </c>
      <c r="F24" s="762">
        <f t="shared" si="0"/>
        <v>3</v>
      </c>
      <c r="G24" s="89"/>
      <c r="H24" s="689" t="s">
        <v>3629</v>
      </c>
      <c r="I24" s="689" t="s">
        <v>1225</v>
      </c>
      <c r="J24" s="686"/>
      <c r="K24" s="119">
        <f t="shared" si="1"/>
        <v>0</v>
      </c>
      <c r="L24" s="411"/>
      <c r="M24" s="511"/>
      <c r="N24" s="511"/>
      <c r="O24" s="511"/>
    </row>
    <row r="25" spans="1:15" ht="75" x14ac:dyDescent="0.25">
      <c r="A25" s="685"/>
      <c r="B25" s="687">
        <v>13</v>
      </c>
      <c r="C25" s="688"/>
      <c r="D25" s="689" t="s">
        <v>3630</v>
      </c>
      <c r="E25" s="112"/>
      <c r="F25" s="762" t="str">
        <f t="shared" si="0"/>
        <v/>
      </c>
      <c r="G25" s="89"/>
      <c r="H25" s="689" t="s">
        <v>1837</v>
      </c>
      <c r="I25" s="689" t="s">
        <v>1204</v>
      </c>
      <c r="J25" s="686"/>
      <c r="K25" s="119">
        <f t="shared" si="1"/>
        <v>1</v>
      </c>
      <c r="L25" s="411"/>
      <c r="M25" s="511"/>
      <c r="N25" s="511"/>
      <c r="O25" s="511"/>
    </row>
    <row r="26" spans="1:15" ht="90" x14ac:dyDescent="0.25">
      <c r="A26" s="685"/>
      <c r="B26" s="687">
        <v>14</v>
      </c>
      <c r="C26" s="688"/>
      <c r="D26" s="689" t="s">
        <v>3652</v>
      </c>
      <c r="E26" s="112"/>
      <c r="F26" s="762" t="str">
        <f t="shared" si="0"/>
        <v/>
      </c>
      <c r="G26" s="89"/>
      <c r="H26" s="689" t="s">
        <v>1203</v>
      </c>
      <c r="I26" s="690" t="s">
        <v>2022</v>
      </c>
      <c r="J26" s="686"/>
      <c r="K26" s="119">
        <f t="shared" si="1"/>
        <v>1</v>
      </c>
      <c r="L26" s="411"/>
      <c r="M26" s="511"/>
      <c r="N26" s="511"/>
      <c r="O26" s="511"/>
    </row>
    <row r="27" spans="1:15" ht="60" x14ac:dyDescent="0.25">
      <c r="A27" s="685"/>
      <c r="B27" s="687">
        <v>15</v>
      </c>
      <c r="C27" s="691"/>
      <c r="D27" s="692" t="s">
        <v>3631</v>
      </c>
      <c r="E27" s="112" t="s">
        <v>29</v>
      </c>
      <c r="F27" s="762">
        <f t="shared" si="0"/>
        <v>3</v>
      </c>
      <c r="G27" s="89"/>
      <c r="H27" s="689" t="s">
        <v>2919</v>
      </c>
      <c r="I27" s="689" t="s">
        <v>1226</v>
      </c>
      <c r="J27" s="686"/>
      <c r="K27" s="119">
        <f t="shared" si="1"/>
        <v>0</v>
      </c>
      <c r="L27" s="411"/>
      <c r="M27" s="511"/>
      <c r="N27" s="511"/>
      <c r="O27" s="511"/>
    </row>
    <row r="28" spans="1:15" ht="150" x14ac:dyDescent="0.25">
      <c r="A28" s="685"/>
      <c r="B28" s="687">
        <v>16</v>
      </c>
      <c r="C28" s="691"/>
      <c r="D28" s="692" t="s">
        <v>3632</v>
      </c>
      <c r="E28" s="112" t="s">
        <v>29</v>
      </c>
      <c r="F28" s="762">
        <f t="shared" si="0"/>
        <v>3</v>
      </c>
      <c r="G28" s="89"/>
      <c r="H28" s="689" t="s">
        <v>1227</v>
      </c>
      <c r="I28" s="689" t="s">
        <v>2023</v>
      </c>
      <c r="J28" s="686"/>
      <c r="K28" s="119">
        <f t="shared" si="1"/>
        <v>0</v>
      </c>
      <c r="L28" s="411"/>
      <c r="M28" s="511"/>
      <c r="N28" s="511"/>
      <c r="O28" s="511"/>
    </row>
    <row r="29" spans="1:15" s="13" customFormat="1" ht="120" x14ac:dyDescent="0.25">
      <c r="A29" s="619"/>
      <c r="B29" s="687">
        <v>17</v>
      </c>
      <c r="C29" s="634"/>
      <c r="D29" s="634" t="s">
        <v>2109</v>
      </c>
      <c r="E29" s="112" t="s">
        <v>29</v>
      </c>
      <c r="F29" s="762">
        <f t="shared" si="0"/>
        <v>3</v>
      </c>
      <c r="G29" s="89"/>
      <c r="H29" s="634" t="s">
        <v>1214</v>
      </c>
      <c r="I29" s="634" t="s">
        <v>2108</v>
      </c>
      <c r="J29" s="620"/>
      <c r="K29" s="119">
        <f t="shared" si="1"/>
        <v>0</v>
      </c>
      <c r="L29" s="400"/>
      <c r="M29" s="505"/>
      <c r="N29" s="505"/>
      <c r="O29" s="505"/>
    </row>
    <row r="30" spans="1:15" s="13" customFormat="1" ht="120" x14ac:dyDescent="0.25">
      <c r="A30" s="619"/>
      <c r="B30" s="687">
        <v>18</v>
      </c>
      <c r="C30" s="693"/>
      <c r="D30" s="694" t="s">
        <v>3653</v>
      </c>
      <c r="E30" s="112" t="s">
        <v>29</v>
      </c>
      <c r="F30" s="762">
        <f t="shared" si="0"/>
        <v>3</v>
      </c>
      <c r="G30" s="89"/>
      <c r="H30" s="634" t="s">
        <v>2158</v>
      </c>
      <c r="I30" s="634" t="s">
        <v>2157</v>
      </c>
      <c r="J30" s="620"/>
      <c r="K30" s="119">
        <f t="shared" si="1"/>
        <v>0</v>
      </c>
      <c r="L30" s="400"/>
      <c r="M30" s="505"/>
      <c r="N30" s="505"/>
      <c r="O30" s="505"/>
    </row>
    <row r="31" spans="1:15" ht="75" x14ac:dyDescent="0.25">
      <c r="A31" s="685"/>
      <c r="B31" s="687">
        <v>19</v>
      </c>
      <c r="C31" s="691"/>
      <c r="D31" s="692" t="s">
        <v>4477</v>
      </c>
      <c r="E31" s="112" t="s">
        <v>29</v>
      </c>
      <c r="F31" s="762">
        <f t="shared" si="0"/>
        <v>3</v>
      </c>
      <c r="G31" s="89"/>
      <c r="H31" s="689" t="s">
        <v>1838</v>
      </c>
      <c r="I31" s="689" t="s">
        <v>1228</v>
      </c>
      <c r="J31" s="686"/>
      <c r="K31" s="119">
        <f t="shared" si="1"/>
        <v>0</v>
      </c>
      <c r="L31" s="411"/>
      <c r="M31" s="511"/>
      <c r="N31" s="511"/>
      <c r="O31" s="511"/>
    </row>
    <row r="32" spans="1:15" ht="195" x14ac:dyDescent="0.25">
      <c r="A32" s="685"/>
      <c r="B32" s="687">
        <v>20</v>
      </c>
      <c r="C32" s="691"/>
      <c r="D32" s="692" t="s">
        <v>2024</v>
      </c>
      <c r="E32" s="112" t="s">
        <v>29</v>
      </c>
      <c r="F32" s="762">
        <f t="shared" si="0"/>
        <v>3</v>
      </c>
      <c r="G32" s="89"/>
      <c r="H32" s="689" t="s">
        <v>1229</v>
      </c>
      <c r="I32" s="689" t="s">
        <v>2920</v>
      </c>
      <c r="J32" s="686"/>
      <c r="K32" s="119">
        <f t="shared" si="1"/>
        <v>0</v>
      </c>
      <c r="L32" s="411"/>
      <c r="M32" s="511"/>
      <c r="N32" s="511"/>
      <c r="O32" s="511"/>
    </row>
    <row r="33" spans="1:15" ht="23.1" customHeight="1" x14ac:dyDescent="0.25">
      <c r="A33" s="685"/>
      <c r="B33" s="462" t="s">
        <v>2921</v>
      </c>
      <c r="C33" s="463"/>
      <c r="D33" s="463"/>
      <c r="E33" s="508"/>
      <c r="F33" s="463"/>
      <c r="G33" s="508"/>
      <c r="H33" s="463"/>
      <c r="I33" s="464"/>
      <c r="J33" s="686"/>
      <c r="K33" s="119"/>
      <c r="L33" s="411"/>
      <c r="M33" s="511"/>
      <c r="N33" s="511"/>
      <c r="O33" s="511"/>
    </row>
    <row r="34" spans="1:15" ht="45" x14ac:dyDescent="0.25">
      <c r="A34" s="685"/>
      <c r="B34" s="687">
        <v>21</v>
      </c>
      <c r="C34" s="687"/>
      <c r="D34" s="689" t="s">
        <v>1193</v>
      </c>
      <c r="E34" s="112" t="s">
        <v>29</v>
      </c>
      <c r="F34" s="762">
        <f t="shared" ref="F34:F55" si="2">IF(E34="yes",3,IF(E34="Partial",2,IF(E34="No",1,IF(E34="N/A","",IF(E34="","")))))</f>
        <v>3</v>
      </c>
      <c r="G34" s="89"/>
      <c r="H34" s="689" t="s">
        <v>1230</v>
      </c>
      <c r="I34" s="689" t="s">
        <v>1195</v>
      </c>
      <c r="J34" s="686"/>
      <c r="K34" s="119">
        <f t="shared" ref="K34:K55" si="3">IF(E34="",1,0)</f>
        <v>0</v>
      </c>
      <c r="L34" s="411"/>
      <c r="M34" s="511"/>
      <c r="N34" s="511"/>
      <c r="O34" s="511"/>
    </row>
    <row r="35" spans="1:15" ht="45" x14ac:dyDescent="0.25">
      <c r="A35" s="685"/>
      <c r="B35" s="687">
        <v>22</v>
      </c>
      <c r="C35" s="687"/>
      <c r="D35" s="689" t="s">
        <v>1201</v>
      </c>
      <c r="E35" s="112"/>
      <c r="F35" s="762" t="str">
        <f t="shared" si="2"/>
        <v/>
      </c>
      <c r="G35" s="89"/>
      <c r="H35" s="689" t="s">
        <v>1839</v>
      </c>
      <c r="I35" s="689" t="s">
        <v>1202</v>
      </c>
      <c r="J35" s="686"/>
      <c r="K35" s="119">
        <f t="shared" si="3"/>
        <v>1</v>
      </c>
      <c r="L35" s="411"/>
      <c r="M35" s="511"/>
      <c r="N35" s="511"/>
      <c r="O35" s="511"/>
    </row>
    <row r="36" spans="1:15" ht="75" x14ac:dyDescent="0.25">
      <c r="A36" s="685"/>
      <c r="B36" s="687">
        <v>23</v>
      </c>
      <c r="C36" s="687"/>
      <c r="D36" s="689" t="s">
        <v>1207</v>
      </c>
      <c r="E36" s="112" t="s">
        <v>29</v>
      </c>
      <c r="F36" s="762">
        <f t="shared" si="2"/>
        <v>3</v>
      </c>
      <c r="G36" s="89"/>
      <c r="H36" s="689" t="s">
        <v>1840</v>
      </c>
      <c r="I36" s="689" t="s">
        <v>1213</v>
      </c>
      <c r="J36" s="686"/>
      <c r="K36" s="119">
        <f t="shared" si="3"/>
        <v>0</v>
      </c>
      <c r="L36" s="411"/>
      <c r="M36" s="511"/>
      <c r="N36" s="511"/>
      <c r="O36" s="511"/>
    </row>
    <row r="37" spans="1:15" ht="180" x14ac:dyDescent="0.25">
      <c r="A37" s="685"/>
      <c r="B37" s="687">
        <v>24</v>
      </c>
      <c r="C37" s="695"/>
      <c r="D37" s="692" t="s">
        <v>4197</v>
      </c>
      <c r="E37" s="112" t="s">
        <v>29</v>
      </c>
      <c r="F37" s="762">
        <f t="shared" si="2"/>
        <v>3</v>
      </c>
      <c r="G37" s="89"/>
      <c r="H37" s="689" t="s">
        <v>1841</v>
      </c>
      <c r="I37" s="689" t="s">
        <v>1842</v>
      </c>
      <c r="J37" s="686"/>
      <c r="K37" s="119">
        <f t="shared" si="3"/>
        <v>0</v>
      </c>
      <c r="L37" s="411"/>
      <c r="M37" s="511"/>
      <c r="N37" s="511"/>
      <c r="O37" s="511"/>
    </row>
    <row r="38" spans="1:15" ht="150" x14ac:dyDescent="0.25">
      <c r="A38" s="685"/>
      <c r="B38" s="687">
        <v>25</v>
      </c>
      <c r="C38" s="687"/>
      <c r="D38" s="689" t="s">
        <v>3633</v>
      </c>
      <c r="E38" s="112" t="s">
        <v>29</v>
      </c>
      <c r="F38" s="762">
        <f t="shared" si="2"/>
        <v>3</v>
      </c>
      <c r="G38" s="89"/>
      <c r="H38" s="689" t="s">
        <v>1197</v>
      </c>
      <c r="I38" s="689" t="s">
        <v>1196</v>
      </c>
      <c r="J38" s="686"/>
      <c r="K38" s="119">
        <f t="shared" si="3"/>
        <v>0</v>
      </c>
      <c r="L38" s="411"/>
      <c r="M38" s="511"/>
      <c r="N38" s="511"/>
      <c r="O38" s="511"/>
    </row>
    <row r="39" spans="1:15" ht="90" x14ac:dyDescent="0.25">
      <c r="A39" s="685"/>
      <c r="B39" s="687">
        <v>26</v>
      </c>
      <c r="C39" s="687"/>
      <c r="D39" s="689" t="s">
        <v>1199</v>
      </c>
      <c r="E39" s="112" t="s">
        <v>29</v>
      </c>
      <c r="F39" s="762">
        <f t="shared" si="2"/>
        <v>3</v>
      </c>
      <c r="G39" s="89"/>
      <c r="H39" s="689" t="s">
        <v>3634</v>
      </c>
      <c r="I39" s="689" t="s">
        <v>1231</v>
      </c>
      <c r="J39" s="686"/>
      <c r="K39" s="119">
        <f t="shared" si="3"/>
        <v>0</v>
      </c>
      <c r="L39" s="411"/>
      <c r="M39" s="511"/>
      <c r="N39" s="511"/>
      <c r="O39" s="511"/>
    </row>
    <row r="40" spans="1:15" ht="120" x14ac:dyDescent="0.25">
      <c r="A40" s="685"/>
      <c r="B40" s="687">
        <v>27</v>
      </c>
      <c r="C40" s="687"/>
      <c r="D40" s="689" t="s">
        <v>3635</v>
      </c>
      <c r="E40" s="112" t="s">
        <v>29</v>
      </c>
      <c r="F40" s="762">
        <f t="shared" si="2"/>
        <v>3</v>
      </c>
      <c r="G40" s="89"/>
      <c r="H40" s="689" t="s">
        <v>1843</v>
      </c>
      <c r="I40" s="690" t="s">
        <v>2025</v>
      </c>
      <c r="J40" s="686"/>
      <c r="K40" s="119">
        <f t="shared" si="3"/>
        <v>0</v>
      </c>
      <c r="L40" s="411"/>
      <c r="M40" s="511"/>
      <c r="N40" s="511"/>
      <c r="O40" s="511"/>
    </row>
    <row r="41" spans="1:15" ht="45" x14ac:dyDescent="0.25">
      <c r="A41" s="685"/>
      <c r="B41" s="687">
        <v>28</v>
      </c>
      <c r="C41" s="687"/>
      <c r="D41" s="689" t="s">
        <v>3656</v>
      </c>
      <c r="E41" s="112" t="s">
        <v>29</v>
      </c>
      <c r="F41" s="762">
        <f t="shared" si="2"/>
        <v>3</v>
      </c>
      <c r="G41" s="89"/>
      <c r="H41" s="689" t="s">
        <v>3688</v>
      </c>
      <c r="I41" s="690" t="s">
        <v>3690</v>
      </c>
      <c r="J41" s="686"/>
      <c r="K41" s="119">
        <f t="shared" si="3"/>
        <v>0</v>
      </c>
      <c r="L41" s="411"/>
      <c r="M41" s="511"/>
      <c r="N41" s="511"/>
      <c r="O41" s="511"/>
    </row>
    <row r="42" spans="1:15" ht="45" x14ac:dyDescent="0.25">
      <c r="A42" s="685"/>
      <c r="B42" s="687">
        <v>29</v>
      </c>
      <c r="C42" s="687"/>
      <c r="D42" s="689" t="s">
        <v>3657</v>
      </c>
      <c r="E42" s="112" t="s">
        <v>29</v>
      </c>
      <c r="F42" s="762">
        <f t="shared" si="2"/>
        <v>3</v>
      </c>
      <c r="G42" s="89"/>
      <c r="H42" s="689" t="s">
        <v>3688</v>
      </c>
      <c r="I42" s="690" t="s">
        <v>3687</v>
      </c>
      <c r="J42" s="686"/>
      <c r="K42" s="119">
        <f t="shared" si="3"/>
        <v>0</v>
      </c>
      <c r="L42" s="411"/>
      <c r="M42" s="511"/>
      <c r="N42" s="511"/>
      <c r="O42" s="511"/>
    </row>
    <row r="43" spans="1:15" ht="60" x14ac:dyDescent="0.25">
      <c r="A43" s="685"/>
      <c r="B43" s="687">
        <v>30</v>
      </c>
      <c r="C43" s="687"/>
      <c r="D43" s="689" t="s">
        <v>3658</v>
      </c>
      <c r="E43" s="112" t="s">
        <v>29</v>
      </c>
      <c r="F43" s="762">
        <f t="shared" si="2"/>
        <v>3</v>
      </c>
      <c r="G43" s="89"/>
      <c r="H43" s="689" t="s">
        <v>3688</v>
      </c>
      <c r="I43" s="690" t="s">
        <v>3689</v>
      </c>
      <c r="J43" s="686"/>
      <c r="K43" s="119">
        <f t="shared" si="3"/>
        <v>0</v>
      </c>
      <c r="L43" s="411"/>
      <c r="M43" s="511"/>
      <c r="N43" s="511"/>
      <c r="O43" s="511"/>
    </row>
    <row r="44" spans="1:15" ht="60" x14ac:dyDescent="0.25">
      <c r="A44" s="685"/>
      <c r="B44" s="687">
        <v>31</v>
      </c>
      <c r="C44" s="687"/>
      <c r="D44" s="689" t="s">
        <v>3655</v>
      </c>
      <c r="E44" s="112" t="s">
        <v>29</v>
      </c>
      <c r="F44" s="762">
        <f t="shared" si="2"/>
        <v>3</v>
      </c>
      <c r="G44" s="89"/>
      <c r="H44" s="689" t="s">
        <v>1843</v>
      </c>
      <c r="I44" s="689" t="s">
        <v>1232</v>
      </c>
      <c r="J44" s="686"/>
      <c r="K44" s="119">
        <f t="shared" si="3"/>
        <v>0</v>
      </c>
      <c r="L44" s="411"/>
      <c r="M44" s="511"/>
      <c r="N44" s="511"/>
      <c r="O44" s="511"/>
    </row>
    <row r="45" spans="1:15" ht="60" x14ac:dyDescent="0.25">
      <c r="A45" s="685"/>
      <c r="B45" s="687">
        <v>32</v>
      </c>
      <c r="C45" s="687"/>
      <c r="D45" s="689" t="s">
        <v>4198</v>
      </c>
      <c r="E45" s="112" t="s">
        <v>29</v>
      </c>
      <c r="F45" s="762">
        <f t="shared" si="2"/>
        <v>3</v>
      </c>
      <c r="G45" s="89"/>
      <c r="H45" s="689"/>
      <c r="I45" s="689"/>
      <c r="J45" s="686"/>
      <c r="K45" s="119">
        <f t="shared" si="3"/>
        <v>0</v>
      </c>
      <c r="L45" s="411"/>
      <c r="M45" s="511"/>
      <c r="N45" s="511"/>
      <c r="O45" s="511"/>
    </row>
    <row r="46" spans="1:15" s="11" customFormat="1" ht="45" x14ac:dyDescent="0.25">
      <c r="A46" s="721"/>
      <c r="B46" s="687">
        <v>33</v>
      </c>
      <c r="C46" s="383"/>
      <c r="D46" s="383" t="s">
        <v>2033</v>
      </c>
      <c r="E46" s="112" t="s">
        <v>30</v>
      </c>
      <c r="F46" s="762">
        <f t="shared" ref="F46" si="4">IF(E46="yes",3,IF(E46="Partial",2,IF(E46="No",1,IF(E46="N/A","",IF(E46="","")))))</f>
        <v>2</v>
      </c>
      <c r="G46" s="89" t="s">
        <v>5232</v>
      </c>
      <c r="H46" s="383" t="s">
        <v>4629</v>
      </c>
      <c r="I46" s="383" t="s">
        <v>2936</v>
      </c>
      <c r="J46" s="723"/>
      <c r="K46" s="119">
        <f t="shared" si="3"/>
        <v>0</v>
      </c>
      <c r="L46" s="403"/>
      <c r="M46" s="720"/>
      <c r="N46" s="720"/>
      <c r="O46" s="720"/>
    </row>
    <row r="47" spans="1:15" ht="60" x14ac:dyDescent="0.25">
      <c r="A47" s="685"/>
      <c r="B47" s="687">
        <v>34</v>
      </c>
      <c r="C47" s="687"/>
      <c r="D47" s="689" t="s">
        <v>3636</v>
      </c>
      <c r="E47" s="112" t="s">
        <v>30</v>
      </c>
      <c r="F47" s="762">
        <f t="shared" si="2"/>
        <v>2</v>
      </c>
      <c r="G47" s="89" t="s">
        <v>5233</v>
      </c>
      <c r="H47" s="689" t="s">
        <v>1234</v>
      </c>
      <c r="I47" s="689" t="s">
        <v>1233</v>
      </c>
      <c r="J47" s="686"/>
      <c r="K47" s="119">
        <f t="shared" si="3"/>
        <v>0</v>
      </c>
      <c r="L47" s="411"/>
      <c r="M47" s="511"/>
      <c r="N47" s="511"/>
      <c r="O47" s="511"/>
    </row>
    <row r="48" spans="1:15" ht="75" x14ac:dyDescent="0.25">
      <c r="A48" s="685"/>
      <c r="B48" s="687">
        <v>35</v>
      </c>
      <c r="C48" s="687"/>
      <c r="D48" s="689" t="s">
        <v>3654</v>
      </c>
      <c r="E48" s="112" t="s">
        <v>29</v>
      </c>
      <c r="F48" s="762">
        <f t="shared" si="2"/>
        <v>3</v>
      </c>
      <c r="G48" s="89"/>
      <c r="H48" s="689" t="s">
        <v>17</v>
      </c>
      <c r="I48" s="689" t="s">
        <v>18</v>
      </c>
      <c r="J48" s="686"/>
      <c r="K48" s="119">
        <f t="shared" si="3"/>
        <v>0</v>
      </c>
      <c r="L48" s="411"/>
      <c r="M48" s="511"/>
      <c r="N48" s="511"/>
      <c r="O48" s="511"/>
    </row>
    <row r="49" spans="1:15" ht="192" customHeight="1" x14ac:dyDescent="0.25">
      <c r="A49" s="685"/>
      <c r="B49" s="687">
        <v>36</v>
      </c>
      <c r="C49" s="687"/>
      <c r="D49" s="689" t="s">
        <v>4199</v>
      </c>
      <c r="E49" s="112" t="s">
        <v>29</v>
      </c>
      <c r="F49" s="762">
        <f t="shared" si="2"/>
        <v>3</v>
      </c>
      <c r="G49" s="89"/>
      <c r="H49" s="689" t="s">
        <v>1235</v>
      </c>
      <c r="I49" s="689" t="s">
        <v>1844</v>
      </c>
      <c r="J49" s="686"/>
      <c r="K49" s="119">
        <f t="shared" si="3"/>
        <v>0</v>
      </c>
      <c r="L49" s="411"/>
      <c r="M49" s="511"/>
      <c r="N49" s="511"/>
      <c r="O49" s="511"/>
    </row>
    <row r="50" spans="1:15" ht="105" x14ac:dyDescent="0.25">
      <c r="A50" s="685"/>
      <c r="B50" s="687">
        <v>37</v>
      </c>
      <c r="C50" s="687"/>
      <c r="D50" s="689" t="s">
        <v>2029</v>
      </c>
      <c r="E50" s="112" t="s">
        <v>30</v>
      </c>
      <c r="F50" s="762">
        <f t="shared" si="2"/>
        <v>2</v>
      </c>
      <c r="G50" s="89" t="s">
        <v>5234</v>
      </c>
      <c r="H50" s="689" t="s">
        <v>1206</v>
      </c>
      <c r="I50" s="689" t="s">
        <v>1205</v>
      </c>
      <c r="J50" s="686"/>
      <c r="K50" s="119">
        <f t="shared" si="3"/>
        <v>0</v>
      </c>
      <c r="L50" s="411"/>
      <c r="M50" s="511"/>
      <c r="N50" s="511"/>
      <c r="O50" s="511"/>
    </row>
    <row r="51" spans="1:15" ht="150" x14ac:dyDescent="0.25">
      <c r="A51" s="685"/>
      <c r="B51" s="687">
        <v>38</v>
      </c>
      <c r="C51" s="687"/>
      <c r="D51" s="689" t="s">
        <v>1236</v>
      </c>
      <c r="E51" s="112" t="s">
        <v>29</v>
      </c>
      <c r="F51" s="762">
        <f t="shared" si="2"/>
        <v>3</v>
      </c>
      <c r="G51" s="89"/>
      <c r="H51" s="689" t="s">
        <v>1845</v>
      </c>
      <c r="I51" s="690" t="s">
        <v>1211</v>
      </c>
      <c r="J51" s="686"/>
      <c r="K51" s="119">
        <f t="shared" si="3"/>
        <v>0</v>
      </c>
      <c r="L51" s="411"/>
      <c r="M51" s="511"/>
      <c r="N51" s="511"/>
      <c r="O51" s="511"/>
    </row>
    <row r="52" spans="1:15" ht="165" x14ac:dyDescent="0.25">
      <c r="A52" s="685"/>
      <c r="B52" s="687">
        <v>39</v>
      </c>
      <c r="C52" s="687"/>
      <c r="D52" s="689" t="s">
        <v>2030</v>
      </c>
      <c r="E52" s="112" t="s">
        <v>29</v>
      </c>
      <c r="F52" s="762">
        <f t="shared" si="2"/>
        <v>3</v>
      </c>
      <c r="G52" s="89"/>
      <c r="H52" s="689" t="s">
        <v>1846</v>
      </c>
      <c r="I52" s="689" t="s">
        <v>2213</v>
      </c>
      <c r="J52" s="686"/>
      <c r="K52" s="119">
        <f t="shared" si="3"/>
        <v>0</v>
      </c>
      <c r="L52" s="411"/>
      <c r="M52" s="511"/>
      <c r="N52" s="511"/>
      <c r="O52" s="511"/>
    </row>
    <row r="53" spans="1:15" ht="75" x14ac:dyDescent="0.25">
      <c r="A53" s="685"/>
      <c r="B53" s="687">
        <v>40</v>
      </c>
      <c r="C53" s="687"/>
      <c r="D53" s="689" t="s">
        <v>3659</v>
      </c>
      <c r="E53" s="112" t="s">
        <v>30</v>
      </c>
      <c r="F53" s="762">
        <f t="shared" si="2"/>
        <v>2</v>
      </c>
      <c r="G53" s="89" t="s">
        <v>5235</v>
      </c>
      <c r="H53" s="689" t="s">
        <v>1847</v>
      </c>
      <c r="I53" s="689" t="s">
        <v>3660</v>
      </c>
      <c r="J53" s="686"/>
      <c r="K53" s="119">
        <f t="shared" si="3"/>
        <v>0</v>
      </c>
      <c r="L53" s="411"/>
      <c r="M53" s="511"/>
      <c r="N53" s="511"/>
      <c r="O53" s="511"/>
    </row>
    <row r="54" spans="1:15" ht="45" x14ac:dyDescent="0.25">
      <c r="A54" s="685"/>
      <c r="B54" s="687">
        <v>41</v>
      </c>
      <c r="C54" s="687"/>
      <c r="D54" s="689" t="s">
        <v>3637</v>
      </c>
      <c r="E54" s="112" t="s">
        <v>29</v>
      </c>
      <c r="F54" s="762">
        <f t="shared" si="2"/>
        <v>3</v>
      </c>
      <c r="G54" s="89"/>
      <c r="H54" s="689" t="s">
        <v>1238</v>
      </c>
      <c r="I54" s="689" t="s">
        <v>1237</v>
      </c>
      <c r="J54" s="686"/>
      <c r="K54" s="119">
        <f t="shared" si="3"/>
        <v>0</v>
      </c>
      <c r="L54" s="411"/>
      <c r="M54" s="511"/>
      <c r="N54" s="511"/>
      <c r="O54" s="511"/>
    </row>
    <row r="55" spans="1:15" ht="120" x14ac:dyDescent="0.25">
      <c r="A55" s="685"/>
      <c r="B55" s="687">
        <v>42</v>
      </c>
      <c r="C55" s="687"/>
      <c r="D55" s="689" t="s">
        <v>4200</v>
      </c>
      <c r="E55" s="112" t="s">
        <v>29</v>
      </c>
      <c r="F55" s="762">
        <f t="shared" si="2"/>
        <v>3</v>
      </c>
      <c r="G55" s="89"/>
      <c r="H55" s="689" t="s">
        <v>4201</v>
      </c>
      <c r="I55" s="689" t="s">
        <v>3638</v>
      </c>
      <c r="J55" s="686"/>
      <c r="K55" s="119">
        <f t="shared" si="3"/>
        <v>0</v>
      </c>
      <c r="L55" s="411"/>
      <c r="M55" s="511"/>
      <c r="N55" s="511"/>
      <c r="O55" s="511"/>
    </row>
    <row r="56" spans="1:15" ht="75" x14ac:dyDescent="0.25">
      <c r="A56" s="685"/>
      <c r="B56" s="687">
        <v>43</v>
      </c>
      <c r="C56" s="695"/>
      <c r="D56" s="692" t="s">
        <v>1215</v>
      </c>
      <c r="E56" s="112" t="s">
        <v>29</v>
      </c>
      <c r="F56" s="762">
        <f>IF(E56="yes",3,IF(E56="Partial",2,IF(E56="No",1,IF(E56="N/A","",IF(E56="","")))))</f>
        <v>3</v>
      </c>
      <c r="G56" s="89"/>
      <c r="H56" s="634" t="s">
        <v>1239</v>
      </c>
      <c r="I56" s="689" t="s">
        <v>2026</v>
      </c>
      <c r="J56" s="686"/>
      <c r="K56" s="119">
        <f t="shared" ref="K56:K66" si="5">IF(E56="",1,0)</f>
        <v>0</v>
      </c>
      <c r="L56" s="411"/>
      <c r="M56" s="511"/>
      <c r="N56" s="511"/>
      <c r="O56" s="511"/>
    </row>
    <row r="57" spans="1:15" ht="45" x14ac:dyDescent="0.25">
      <c r="A57" s="685"/>
      <c r="B57" s="687">
        <v>44</v>
      </c>
      <c r="C57" s="695"/>
      <c r="D57" s="692" t="s">
        <v>2031</v>
      </c>
      <c r="E57" s="112" t="s">
        <v>29</v>
      </c>
      <c r="F57" s="762">
        <f t="shared" ref="F57:F61" si="6">IF(E57="yes",3,IF(E57="Partial",2,IF(E57="No",1,IF(E57="N/A","",IF(E57="","")))))</f>
        <v>3</v>
      </c>
      <c r="G57" s="89"/>
      <c r="H57" s="689" t="s">
        <v>1242</v>
      </c>
      <c r="I57" s="689" t="s">
        <v>1243</v>
      </c>
      <c r="J57" s="686"/>
      <c r="K57" s="119">
        <f t="shared" si="5"/>
        <v>0</v>
      </c>
      <c r="L57" s="411"/>
      <c r="M57" s="511"/>
      <c r="N57" s="511"/>
      <c r="O57" s="511"/>
    </row>
    <row r="58" spans="1:15" s="11" customFormat="1" ht="75" x14ac:dyDescent="0.25">
      <c r="A58" s="721"/>
      <c r="B58" s="687">
        <v>45</v>
      </c>
      <c r="C58" s="383"/>
      <c r="D58" s="385" t="s">
        <v>5037</v>
      </c>
      <c r="E58" s="112" t="s">
        <v>30</v>
      </c>
      <c r="F58" s="762">
        <f t="shared" si="6"/>
        <v>2</v>
      </c>
      <c r="G58" s="89" t="s">
        <v>5236</v>
      </c>
      <c r="H58" s="383" t="s">
        <v>4603</v>
      </c>
      <c r="I58" s="383" t="s">
        <v>4602</v>
      </c>
      <c r="J58" s="723"/>
      <c r="K58" s="119">
        <f t="shared" si="5"/>
        <v>0</v>
      </c>
      <c r="L58" s="403"/>
      <c r="M58" s="720"/>
      <c r="N58" s="720"/>
      <c r="O58" s="720"/>
    </row>
    <row r="59" spans="1:15" s="11" customFormat="1" ht="105" x14ac:dyDescent="0.25">
      <c r="A59" s="721"/>
      <c r="B59" s="687">
        <v>46</v>
      </c>
      <c r="C59" s="383" t="s">
        <v>4611</v>
      </c>
      <c r="D59" s="385" t="s">
        <v>4607</v>
      </c>
      <c r="E59" s="112" t="s">
        <v>29</v>
      </c>
      <c r="F59" s="762">
        <f t="shared" si="6"/>
        <v>3</v>
      </c>
      <c r="G59" s="89"/>
      <c r="H59" s="383" t="s">
        <v>4613</v>
      </c>
      <c r="I59" s="383" t="s">
        <v>4609</v>
      </c>
      <c r="J59" s="723"/>
      <c r="K59" s="119">
        <f t="shared" si="5"/>
        <v>0</v>
      </c>
      <c r="L59" s="403"/>
      <c r="M59" s="720"/>
      <c r="N59" s="720"/>
      <c r="O59" s="720"/>
    </row>
    <row r="60" spans="1:15" s="11" customFormat="1" ht="105" x14ac:dyDescent="0.25">
      <c r="A60" s="721"/>
      <c r="B60" s="687">
        <v>47</v>
      </c>
      <c r="C60" s="383" t="s">
        <v>4612</v>
      </c>
      <c r="D60" s="385" t="s">
        <v>4608</v>
      </c>
      <c r="E60" s="112" t="s">
        <v>29</v>
      </c>
      <c r="F60" s="762">
        <f t="shared" si="6"/>
        <v>3</v>
      </c>
      <c r="G60" s="89"/>
      <c r="H60" s="383" t="s">
        <v>4604</v>
      </c>
      <c r="I60" s="383" t="s">
        <v>4610</v>
      </c>
      <c r="J60" s="723"/>
      <c r="K60" s="119">
        <f t="shared" si="5"/>
        <v>0</v>
      </c>
      <c r="L60" s="403"/>
      <c r="M60" s="720"/>
      <c r="N60" s="720"/>
      <c r="O60" s="720"/>
    </row>
    <row r="61" spans="1:15" s="11" customFormat="1" ht="60.75" customHeight="1" x14ac:dyDescent="0.25">
      <c r="A61" s="721"/>
      <c r="B61" s="687">
        <v>48</v>
      </c>
      <c r="C61" s="383" t="s">
        <v>4941</v>
      </c>
      <c r="D61" s="385" t="s">
        <v>4606</v>
      </c>
      <c r="E61" s="112" t="s">
        <v>29</v>
      </c>
      <c r="F61" s="762">
        <f t="shared" si="6"/>
        <v>3</v>
      </c>
      <c r="G61" s="89"/>
      <c r="H61" s="383" t="s">
        <v>4605</v>
      </c>
      <c r="I61" s="383" t="s">
        <v>2934</v>
      </c>
      <c r="J61" s="723"/>
      <c r="K61" s="119">
        <f t="shared" si="5"/>
        <v>0</v>
      </c>
      <c r="L61" s="403"/>
      <c r="M61" s="720"/>
      <c r="N61" s="720"/>
      <c r="O61" s="720"/>
    </row>
    <row r="62" spans="1:15" ht="75" x14ac:dyDescent="0.25">
      <c r="A62" s="685"/>
      <c r="B62" s="687">
        <v>49</v>
      </c>
      <c r="C62" s="695"/>
      <c r="D62" s="692" t="s">
        <v>2028</v>
      </c>
      <c r="E62" s="112" t="s">
        <v>29</v>
      </c>
      <c r="F62" s="762">
        <f t="shared" ref="F62:F66" si="7">IF(E62="yes",3,IF(E62="Partial",2,IF(E62="No",1,IF(E62="N/A","",IF(E62="","")))))</f>
        <v>3</v>
      </c>
      <c r="G62" s="89"/>
      <c r="H62" s="689" t="s">
        <v>2159</v>
      </c>
      <c r="I62" s="689" t="s">
        <v>2160</v>
      </c>
      <c r="J62" s="686"/>
      <c r="K62" s="119">
        <f t="shared" si="5"/>
        <v>0</v>
      </c>
      <c r="L62" s="411"/>
      <c r="M62" s="511"/>
      <c r="N62" s="511"/>
      <c r="O62" s="511"/>
    </row>
    <row r="63" spans="1:15" ht="75" x14ac:dyDescent="0.25">
      <c r="A63" s="685"/>
      <c r="B63" s="687">
        <v>50</v>
      </c>
      <c r="C63" s="687"/>
      <c r="D63" s="689" t="s">
        <v>3663</v>
      </c>
      <c r="E63" s="112" t="s">
        <v>29</v>
      </c>
      <c r="F63" s="762">
        <f t="shared" ref="F63" si="8">IF(E63="yes",3,IF(E63="Partial",2,IF(E63="No",1,IF(E63="N/A","",IF(E63="","")))))</f>
        <v>3</v>
      </c>
      <c r="G63" s="89"/>
      <c r="H63" s="689" t="s">
        <v>1241</v>
      </c>
      <c r="I63" s="689" t="s">
        <v>1240</v>
      </c>
      <c r="J63" s="686"/>
      <c r="K63" s="119">
        <f t="shared" si="5"/>
        <v>0</v>
      </c>
      <c r="L63" s="411"/>
      <c r="M63" s="511"/>
      <c r="N63" s="511"/>
      <c r="O63" s="511"/>
    </row>
    <row r="64" spans="1:15" ht="75" x14ac:dyDescent="0.25">
      <c r="A64" s="685"/>
      <c r="B64" s="687">
        <v>51</v>
      </c>
      <c r="C64" s="687"/>
      <c r="D64" s="689" t="s">
        <v>3662</v>
      </c>
      <c r="E64" s="112" t="s">
        <v>29</v>
      </c>
      <c r="F64" s="762">
        <f t="shared" si="7"/>
        <v>3</v>
      </c>
      <c r="G64" s="89"/>
      <c r="H64" s="689" t="s">
        <v>3691</v>
      </c>
      <c r="I64" s="689" t="s">
        <v>3692</v>
      </c>
      <c r="J64" s="686"/>
      <c r="K64" s="119">
        <f t="shared" si="5"/>
        <v>0</v>
      </c>
      <c r="L64" s="411"/>
      <c r="M64" s="511"/>
      <c r="N64" s="511"/>
      <c r="O64" s="511"/>
    </row>
    <row r="65" spans="1:15" ht="120" x14ac:dyDescent="0.25">
      <c r="A65" s="685"/>
      <c r="B65" s="687">
        <v>52</v>
      </c>
      <c r="C65" s="687"/>
      <c r="D65" s="689" t="s">
        <v>4940</v>
      </c>
      <c r="E65" s="112" t="s">
        <v>29</v>
      </c>
      <c r="F65" s="762">
        <f t="shared" si="7"/>
        <v>3</v>
      </c>
      <c r="G65" s="89"/>
      <c r="H65" s="689" t="s">
        <v>3693</v>
      </c>
      <c r="I65" s="689" t="s">
        <v>3694</v>
      </c>
      <c r="J65" s="686"/>
      <c r="K65" s="119">
        <f t="shared" si="5"/>
        <v>0</v>
      </c>
      <c r="L65" s="411"/>
      <c r="M65" s="511"/>
      <c r="N65" s="511"/>
      <c r="O65" s="511"/>
    </row>
    <row r="66" spans="1:15" ht="60" x14ac:dyDescent="0.25">
      <c r="A66" s="685"/>
      <c r="B66" s="687">
        <v>53</v>
      </c>
      <c r="C66" s="687"/>
      <c r="D66" s="689" t="s">
        <v>3664</v>
      </c>
      <c r="E66" s="112" t="s">
        <v>29</v>
      </c>
      <c r="F66" s="762">
        <f t="shared" si="7"/>
        <v>3</v>
      </c>
      <c r="G66" s="89"/>
      <c r="H66" s="689" t="s">
        <v>3693</v>
      </c>
      <c r="I66" s="689" t="s">
        <v>3695</v>
      </c>
      <c r="J66" s="686"/>
      <c r="K66" s="119">
        <f t="shared" si="5"/>
        <v>0</v>
      </c>
      <c r="L66" s="411"/>
      <c r="M66" s="511"/>
      <c r="N66" s="511"/>
      <c r="O66" s="511"/>
    </row>
    <row r="67" spans="1:15" hidden="1" x14ac:dyDescent="0.25">
      <c r="A67" s="685"/>
      <c r="B67" s="687"/>
      <c r="C67" s="687"/>
      <c r="D67" s="689"/>
      <c r="E67" s="112"/>
      <c r="F67" s="762"/>
      <c r="G67" s="89"/>
      <c r="H67" s="689"/>
      <c r="I67" s="689"/>
      <c r="J67" s="686"/>
      <c r="K67" s="119"/>
      <c r="L67" s="411"/>
      <c r="M67" s="511"/>
      <c r="N67" s="511"/>
      <c r="O67" s="511"/>
    </row>
    <row r="68" spans="1:15" ht="23.1" customHeight="1" x14ac:dyDescent="0.25">
      <c r="A68" s="685"/>
      <c r="B68" s="462" t="s">
        <v>403</v>
      </c>
      <c r="C68" s="463"/>
      <c r="D68" s="463"/>
      <c r="E68" s="508"/>
      <c r="F68" s="463"/>
      <c r="G68" s="508"/>
      <c r="H68" s="463"/>
      <c r="I68" s="464"/>
      <c r="J68" s="686"/>
      <c r="K68" s="119"/>
      <c r="L68" s="411"/>
      <c r="M68" s="511"/>
      <c r="N68" s="511"/>
      <c r="O68" s="511"/>
    </row>
    <row r="69" spans="1:15" ht="75" x14ac:dyDescent="0.25">
      <c r="A69" s="685"/>
      <c r="B69" s="687">
        <v>54</v>
      </c>
      <c r="C69" s="688"/>
      <c r="D69" s="689" t="s">
        <v>1208</v>
      </c>
      <c r="E69" s="112" t="s">
        <v>29</v>
      </c>
      <c r="F69" s="762">
        <f>IF(E69="yes",3,IF(E69="Partial",2,IF(E69="No",1,IF(E69="N/A","",IF(E69="","")))))</f>
        <v>3</v>
      </c>
      <c r="G69" s="89"/>
      <c r="H69" s="689" t="s">
        <v>1849</v>
      </c>
      <c r="I69" s="689" t="s">
        <v>36</v>
      </c>
      <c r="J69" s="686"/>
      <c r="K69" s="119">
        <f t="shared" ref="K69:K81" si="9">IF(E69="",1,0)</f>
        <v>0</v>
      </c>
      <c r="L69" s="411"/>
      <c r="M69" s="511"/>
      <c r="N69" s="511"/>
      <c r="O69" s="511"/>
    </row>
    <row r="70" spans="1:15" ht="60" x14ac:dyDescent="0.25">
      <c r="A70" s="685"/>
      <c r="B70" s="687">
        <v>55</v>
      </c>
      <c r="C70" s="688"/>
      <c r="D70" s="689" t="s">
        <v>1244</v>
      </c>
      <c r="E70" s="112" t="s">
        <v>29</v>
      </c>
      <c r="F70" s="762">
        <f t="shared" ref="F70:F81" si="10">IF(E70="yes",3,IF(E70="Partial",2,IF(E70="No",1,IF(E70="N/A","",IF(E70="","")))))</f>
        <v>3</v>
      </c>
      <c r="G70" s="89"/>
      <c r="H70" s="689" t="s">
        <v>1850</v>
      </c>
      <c r="I70" s="689" t="s">
        <v>34</v>
      </c>
      <c r="J70" s="686"/>
      <c r="K70" s="119">
        <f t="shared" si="9"/>
        <v>0</v>
      </c>
      <c r="L70" s="411"/>
      <c r="M70" s="511"/>
      <c r="N70" s="511"/>
      <c r="O70" s="511"/>
    </row>
    <row r="71" spans="1:15" ht="90" x14ac:dyDescent="0.25">
      <c r="A71" s="685"/>
      <c r="B71" s="687">
        <v>56</v>
      </c>
      <c r="C71" s="696"/>
      <c r="D71" s="690" t="s">
        <v>3639</v>
      </c>
      <c r="E71" s="112" t="s">
        <v>29</v>
      </c>
      <c r="F71" s="762">
        <f t="shared" si="10"/>
        <v>3</v>
      </c>
      <c r="G71" s="89"/>
      <c r="H71" s="690" t="s">
        <v>1223</v>
      </c>
      <c r="I71" s="690" t="s">
        <v>1222</v>
      </c>
      <c r="J71" s="686"/>
      <c r="K71" s="119">
        <f t="shared" si="9"/>
        <v>0</v>
      </c>
      <c r="L71" s="411"/>
      <c r="M71" s="511"/>
      <c r="N71" s="511"/>
      <c r="O71" s="511"/>
    </row>
    <row r="72" spans="1:15" s="13" customFormat="1" ht="105" x14ac:dyDescent="0.25">
      <c r="A72" s="619"/>
      <c r="B72" s="687">
        <v>57</v>
      </c>
      <c r="C72" s="697"/>
      <c r="D72" s="634" t="s">
        <v>165</v>
      </c>
      <c r="E72" s="112" t="s">
        <v>29</v>
      </c>
      <c r="F72" s="762">
        <f t="shared" si="10"/>
        <v>3</v>
      </c>
      <c r="G72" s="89"/>
      <c r="H72" s="634" t="s">
        <v>166</v>
      </c>
      <c r="I72" s="634" t="s">
        <v>167</v>
      </c>
      <c r="J72" s="620"/>
      <c r="K72" s="119">
        <f t="shared" si="9"/>
        <v>0</v>
      </c>
      <c r="L72" s="400"/>
      <c r="M72" s="505"/>
      <c r="N72" s="505"/>
      <c r="O72" s="505"/>
    </row>
    <row r="73" spans="1:15" ht="60" x14ac:dyDescent="0.25">
      <c r="A73" s="685"/>
      <c r="B73" s="687">
        <v>58</v>
      </c>
      <c r="C73" s="688"/>
      <c r="D73" s="689" t="s">
        <v>1200</v>
      </c>
      <c r="E73" s="112" t="s">
        <v>29</v>
      </c>
      <c r="F73" s="762">
        <f t="shared" si="10"/>
        <v>3</v>
      </c>
      <c r="G73" s="89"/>
      <c r="H73" s="689" t="s">
        <v>1851</v>
      </c>
      <c r="I73" s="689" t="s">
        <v>1245</v>
      </c>
      <c r="J73" s="686"/>
      <c r="K73" s="119">
        <f t="shared" si="9"/>
        <v>0</v>
      </c>
      <c r="L73" s="411"/>
      <c r="M73" s="511"/>
      <c r="N73" s="511"/>
      <c r="O73" s="511"/>
    </row>
    <row r="74" spans="1:15" ht="120" x14ac:dyDescent="0.25">
      <c r="A74" s="685"/>
      <c r="B74" s="687">
        <v>59</v>
      </c>
      <c r="C74" s="688"/>
      <c r="D74" s="689" t="s">
        <v>3640</v>
      </c>
      <c r="E74" s="112" t="s">
        <v>29</v>
      </c>
      <c r="F74" s="762">
        <f t="shared" si="10"/>
        <v>3</v>
      </c>
      <c r="G74" s="89"/>
      <c r="H74" s="689" t="s">
        <v>1852</v>
      </c>
      <c r="I74" s="689" t="s">
        <v>2110</v>
      </c>
      <c r="J74" s="686"/>
      <c r="K74" s="119">
        <f t="shared" si="9"/>
        <v>0</v>
      </c>
      <c r="L74" s="411"/>
      <c r="M74" s="511"/>
      <c r="N74" s="511"/>
      <c r="O74" s="511"/>
    </row>
    <row r="75" spans="1:15" ht="75" x14ac:dyDescent="0.25">
      <c r="A75" s="685"/>
      <c r="B75" s="687">
        <v>60</v>
      </c>
      <c r="C75" s="688"/>
      <c r="D75" s="689" t="s">
        <v>2027</v>
      </c>
      <c r="E75" s="112" t="s">
        <v>29</v>
      </c>
      <c r="F75" s="762">
        <f t="shared" si="10"/>
        <v>3</v>
      </c>
      <c r="G75" s="89"/>
      <c r="H75" s="689" t="s">
        <v>1843</v>
      </c>
      <c r="I75" s="689" t="s">
        <v>1246</v>
      </c>
      <c r="J75" s="686"/>
      <c r="K75" s="119">
        <f t="shared" si="9"/>
        <v>0</v>
      </c>
      <c r="L75" s="411"/>
      <c r="M75" s="511"/>
      <c r="N75" s="511"/>
      <c r="O75" s="511"/>
    </row>
    <row r="76" spans="1:15" ht="60" x14ac:dyDescent="0.25">
      <c r="A76" s="685"/>
      <c r="B76" s="687">
        <v>61</v>
      </c>
      <c r="C76" s="688"/>
      <c r="D76" s="689" t="s">
        <v>1218</v>
      </c>
      <c r="E76" s="112" t="s">
        <v>29</v>
      </c>
      <c r="F76" s="762">
        <f t="shared" si="10"/>
        <v>3</v>
      </c>
      <c r="G76" s="89"/>
      <c r="H76" s="689" t="s">
        <v>1221</v>
      </c>
      <c r="I76" s="689" t="s">
        <v>1220</v>
      </c>
      <c r="J76" s="686"/>
      <c r="K76" s="119">
        <f t="shared" si="9"/>
        <v>0</v>
      </c>
      <c r="L76" s="411"/>
      <c r="M76" s="511"/>
      <c r="N76" s="511"/>
      <c r="O76" s="511"/>
    </row>
    <row r="77" spans="1:15" ht="225" x14ac:dyDescent="0.25">
      <c r="A77" s="685"/>
      <c r="B77" s="687">
        <v>62</v>
      </c>
      <c r="C77" s="688"/>
      <c r="D77" s="689" t="s">
        <v>1219</v>
      </c>
      <c r="E77" s="112" t="s">
        <v>29</v>
      </c>
      <c r="F77" s="762">
        <f t="shared" si="10"/>
        <v>3</v>
      </c>
      <c r="G77" s="89"/>
      <c r="H77" s="689" t="s">
        <v>2922</v>
      </c>
      <c r="I77" s="690" t="s">
        <v>2923</v>
      </c>
      <c r="J77" s="686"/>
      <c r="K77" s="119">
        <f t="shared" si="9"/>
        <v>0</v>
      </c>
      <c r="L77" s="411"/>
      <c r="M77" s="511"/>
      <c r="N77" s="511"/>
      <c r="O77" s="511"/>
    </row>
    <row r="78" spans="1:15" ht="90" x14ac:dyDescent="0.25">
      <c r="A78" s="685"/>
      <c r="B78" s="687">
        <v>63</v>
      </c>
      <c r="C78" s="688"/>
      <c r="D78" s="689" t="s">
        <v>2111</v>
      </c>
      <c r="E78" s="112" t="s">
        <v>29</v>
      </c>
      <c r="F78" s="762">
        <f t="shared" si="10"/>
        <v>3</v>
      </c>
      <c r="G78" s="89"/>
      <c r="H78" s="689" t="s">
        <v>2162</v>
      </c>
      <c r="I78" s="690" t="s">
        <v>2161</v>
      </c>
      <c r="J78" s="686"/>
      <c r="K78" s="119">
        <f t="shared" si="9"/>
        <v>0</v>
      </c>
      <c r="L78" s="411"/>
      <c r="M78" s="511"/>
      <c r="N78" s="511"/>
      <c r="O78" s="511"/>
    </row>
    <row r="79" spans="1:15" ht="195" x14ac:dyDescent="0.25">
      <c r="A79" s="685"/>
      <c r="B79" s="687">
        <v>64</v>
      </c>
      <c r="C79" s="688"/>
      <c r="D79" s="689" t="s">
        <v>1217</v>
      </c>
      <c r="E79" s="112" t="s">
        <v>29</v>
      </c>
      <c r="F79" s="762">
        <f t="shared" si="10"/>
        <v>3</v>
      </c>
      <c r="G79" s="89"/>
      <c r="H79" s="689" t="s">
        <v>1851</v>
      </c>
      <c r="I79" s="690" t="s">
        <v>3641</v>
      </c>
      <c r="J79" s="686"/>
      <c r="K79" s="119">
        <f t="shared" si="9"/>
        <v>0</v>
      </c>
      <c r="L79" s="411"/>
      <c r="M79" s="511"/>
      <c r="N79" s="511"/>
      <c r="O79" s="511"/>
    </row>
    <row r="80" spans="1:15" ht="75" x14ac:dyDescent="0.25">
      <c r="A80" s="685"/>
      <c r="B80" s="687">
        <v>65</v>
      </c>
      <c r="C80" s="688"/>
      <c r="D80" s="689" t="s">
        <v>2653</v>
      </c>
      <c r="E80" s="112" t="s">
        <v>29</v>
      </c>
      <c r="F80" s="762">
        <f t="shared" si="10"/>
        <v>3</v>
      </c>
      <c r="G80" s="89"/>
      <c r="H80" s="689" t="s">
        <v>2652</v>
      </c>
      <c r="I80" s="689" t="s">
        <v>1190</v>
      </c>
      <c r="J80" s="686"/>
      <c r="K80" s="119">
        <f t="shared" si="9"/>
        <v>0</v>
      </c>
      <c r="L80" s="411"/>
      <c r="M80" s="511"/>
      <c r="N80" s="511"/>
      <c r="O80" s="511"/>
    </row>
    <row r="81" spans="1:15" ht="60" x14ac:dyDescent="0.25">
      <c r="A81" s="685"/>
      <c r="B81" s="687">
        <v>66</v>
      </c>
      <c r="C81" s="688"/>
      <c r="D81" s="689" t="s">
        <v>1247</v>
      </c>
      <c r="E81" s="112" t="s">
        <v>29</v>
      </c>
      <c r="F81" s="762">
        <f t="shared" si="10"/>
        <v>3</v>
      </c>
      <c r="G81" s="89"/>
      <c r="H81" s="689" t="s">
        <v>1853</v>
      </c>
      <c r="I81" s="689" t="s">
        <v>1248</v>
      </c>
      <c r="J81" s="686"/>
      <c r="K81" s="119">
        <f t="shared" si="9"/>
        <v>0</v>
      </c>
      <c r="L81" s="411"/>
      <c r="M81" s="511"/>
      <c r="N81" s="511"/>
      <c r="O81" s="511"/>
    </row>
    <row r="82" spans="1:15" ht="23.1" customHeight="1" x14ac:dyDescent="0.25">
      <c r="A82" s="685"/>
      <c r="B82" s="462" t="s">
        <v>1854</v>
      </c>
      <c r="C82" s="463"/>
      <c r="D82" s="463"/>
      <c r="E82" s="508"/>
      <c r="F82" s="463"/>
      <c r="G82" s="508"/>
      <c r="H82" s="463"/>
      <c r="I82" s="464"/>
      <c r="J82" s="686"/>
      <c r="K82" s="119"/>
      <c r="L82" s="411"/>
      <c r="M82" s="511"/>
      <c r="N82" s="511"/>
      <c r="O82" s="511"/>
    </row>
    <row r="83" spans="1:15" ht="51.75" customHeight="1" x14ac:dyDescent="0.25">
      <c r="A83" s="685"/>
      <c r="B83" s="687">
        <v>67</v>
      </c>
      <c r="C83" s="698"/>
      <c r="D83" s="610" t="s">
        <v>2315</v>
      </c>
      <c r="E83" s="112" t="s">
        <v>29</v>
      </c>
      <c r="F83" s="762">
        <f>IF(E83="yes",3,IF(E83="Partial",2,IF(E83="No",1,IF(E83="N/A","",IF(E83="","")))))</f>
        <v>3</v>
      </c>
      <c r="G83" s="89"/>
      <c r="H83" s="610" t="s">
        <v>2321</v>
      </c>
      <c r="I83" s="610" t="s">
        <v>2316</v>
      </c>
      <c r="J83" s="686"/>
      <c r="K83" s="119">
        <f t="shared" ref="K83:K113" si="11">IF(E83="",1,0)</f>
        <v>0</v>
      </c>
      <c r="L83" s="411"/>
      <c r="M83" s="511"/>
      <c r="N83" s="511"/>
      <c r="O83" s="511"/>
    </row>
    <row r="84" spans="1:15" ht="50.25" customHeight="1" x14ac:dyDescent="0.25">
      <c r="A84" s="685"/>
      <c r="B84" s="687">
        <v>68</v>
      </c>
      <c r="C84" s="699"/>
      <c r="D84" s="700" t="s">
        <v>2320</v>
      </c>
      <c r="E84" s="112" t="s">
        <v>31</v>
      </c>
      <c r="F84" s="762">
        <f t="shared" ref="F84:F91" si="12">IF(E84="yes",3,IF(E84="Partial",2,IF(E84="No",1,IF(E84="N/A","",IF(E84="","")))))</f>
        <v>1</v>
      </c>
      <c r="G84" s="89"/>
      <c r="H84" s="610" t="s">
        <v>2323</v>
      </c>
      <c r="I84" s="610" t="s">
        <v>2317</v>
      </c>
      <c r="J84" s="686"/>
      <c r="K84" s="119">
        <f t="shared" si="11"/>
        <v>0</v>
      </c>
      <c r="L84" s="411"/>
      <c r="M84" s="511"/>
      <c r="N84" s="511"/>
      <c r="O84" s="511"/>
    </row>
    <row r="85" spans="1:15" ht="65.25" customHeight="1" x14ac:dyDescent="0.25">
      <c r="A85" s="685"/>
      <c r="B85" s="687">
        <v>69</v>
      </c>
      <c r="C85" s="699"/>
      <c r="D85" s="700" t="s">
        <v>2319</v>
      </c>
      <c r="E85" s="112" t="s">
        <v>29</v>
      </c>
      <c r="F85" s="762">
        <f t="shared" si="12"/>
        <v>3</v>
      </c>
      <c r="G85" s="89"/>
      <c r="H85" s="610" t="s">
        <v>2322</v>
      </c>
      <c r="I85" s="610" t="s">
        <v>2318</v>
      </c>
      <c r="J85" s="686"/>
      <c r="K85" s="119">
        <f t="shared" si="11"/>
        <v>0</v>
      </c>
      <c r="L85" s="411"/>
      <c r="M85" s="511"/>
      <c r="N85" s="511"/>
      <c r="O85" s="511"/>
    </row>
    <row r="86" spans="1:15" s="13" customFormat="1" ht="75" x14ac:dyDescent="0.25">
      <c r="A86" s="588"/>
      <c r="B86" s="687">
        <v>70</v>
      </c>
      <c r="C86" s="583"/>
      <c r="D86" s="701" t="s">
        <v>3830</v>
      </c>
      <c r="E86" s="112" t="s">
        <v>30</v>
      </c>
      <c r="F86" s="762">
        <f t="shared" si="12"/>
        <v>2</v>
      </c>
      <c r="G86" s="89" t="s">
        <v>5237</v>
      </c>
      <c r="H86" s="702" t="s">
        <v>2650</v>
      </c>
      <c r="I86" s="702" t="s">
        <v>2651</v>
      </c>
      <c r="J86" s="587"/>
      <c r="K86" s="119">
        <f t="shared" si="11"/>
        <v>0</v>
      </c>
      <c r="L86" s="400"/>
      <c r="M86" s="505"/>
      <c r="N86" s="505"/>
      <c r="O86" s="505"/>
    </row>
    <row r="87" spans="1:15" ht="150" x14ac:dyDescent="0.25">
      <c r="A87" s="685"/>
      <c r="B87" s="687">
        <v>71</v>
      </c>
      <c r="C87" s="703" t="s">
        <v>1855</v>
      </c>
      <c r="D87" s="704" t="s">
        <v>2214</v>
      </c>
      <c r="E87" s="112" t="s">
        <v>29</v>
      </c>
      <c r="F87" s="762">
        <f t="shared" si="12"/>
        <v>3</v>
      </c>
      <c r="G87" s="89"/>
      <c r="H87" s="690" t="s">
        <v>1255</v>
      </c>
      <c r="I87" s="705" t="s">
        <v>1254</v>
      </c>
      <c r="J87" s="686"/>
      <c r="K87" s="119">
        <f t="shared" si="11"/>
        <v>0</v>
      </c>
      <c r="L87" s="411"/>
      <c r="M87" s="511"/>
      <c r="N87" s="511"/>
      <c r="O87" s="511"/>
    </row>
    <row r="88" spans="1:15" ht="105" x14ac:dyDescent="0.25">
      <c r="A88" s="685"/>
      <c r="B88" s="687">
        <v>72</v>
      </c>
      <c r="C88" s="706"/>
      <c r="D88" s="689" t="s">
        <v>3642</v>
      </c>
      <c r="E88" s="112" t="s">
        <v>29</v>
      </c>
      <c r="F88" s="762">
        <f t="shared" si="12"/>
        <v>3</v>
      </c>
      <c r="G88" s="89"/>
      <c r="H88" s="689" t="s">
        <v>1843</v>
      </c>
      <c r="I88" s="689" t="s">
        <v>1249</v>
      </c>
      <c r="J88" s="686"/>
      <c r="K88" s="119">
        <f t="shared" si="11"/>
        <v>0</v>
      </c>
      <c r="L88" s="411"/>
      <c r="M88" s="511"/>
      <c r="N88" s="511"/>
      <c r="O88" s="511"/>
    </row>
    <row r="89" spans="1:15" ht="120" x14ac:dyDescent="0.25">
      <c r="A89" s="685"/>
      <c r="B89" s="687">
        <v>73</v>
      </c>
      <c r="C89" s="695"/>
      <c r="D89" s="692" t="s">
        <v>3643</v>
      </c>
      <c r="E89" s="112" t="s">
        <v>29</v>
      </c>
      <c r="F89" s="762">
        <f t="shared" si="12"/>
        <v>3</v>
      </c>
      <c r="G89" s="89"/>
      <c r="H89" s="634" t="s">
        <v>1212</v>
      </c>
      <c r="I89" s="634" t="s">
        <v>1216</v>
      </c>
      <c r="J89" s="686"/>
      <c r="K89" s="119">
        <f t="shared" si="11"/>
        <v>0</v>
      </c>
      <c r="L89" s="411"/>
      <c r="M89" s="511"/>
      <c r="N89" s="511"/>
      <c r="O89" s="511"/>
    </row>
    <row r="90" spans="1:15" ht="75" x14ac:dyDescent="0.25">
      <c r="A90" s="685"/>
      <c r="B90" s="687">
        <v>74</v>
      </c>
      <c r="C90" s="695"/>
      <c r="D90" s="692" t="s">
        <v>3644</v>
      </c>
      <c r="E90" s="112" t="s">
        <v>29</v>
      </c>
      <c r="F90" s="762">
        <f t="shared" si="12"/>
        <v>3</v>
      </c>
      <c r="G90" s="89"/>
      <c r="H90" s="689" t="s">
        <v>1251</v>
      </c>
      <c r="I90" s="689" t="s">
        <v>1250</v>
      </c>
      <c r="J90" s="686"/>
      <c r="K90" s="119">
        <f t="shared" si="11"/>
        <v>0</v>
      </c>
      <c r="L90" s="411"/>
      <c r="M90" s="511"/>
      <c r="N90" s="511"/>
      <c r="O90" s="511"/>
    </row>
    <row r="91" spans="1:15" ht="60" x14ac:dyDescent="0.25">
      <c r="A91" s="685"/>
      <c r="B91" s="687">
        <v>75</v>
      </c>
      <c r="C91" s="695"/>
      <c r="D91" s="692" t="s">
        <v>3645</v>
      </c>
      <c r="E91" s="112" t="s">
        <v>29</v>
      </c>
      <c r="F91" s="762">
        <f t="shared" si="12"/>
        <v>3</v>
      </c>
      <c r="G91" s="89"/>
      <c r="H91" s="689" t="s">
        <v>1253</v>
      </c>
      <c r="I91" s="689" t="s">
        <v>1252</v>
      </c>
      <c r="J91" s="686"/>
      <c r="K91" s="119">
        <f t="shared" si="11"/>
        <v>0</v>
      </c>
      <c r="L91" s="411"/>
      <c r="M91" s="511"/>
      <c r="N91" s="511"/>
      <c r="O91" s="511"/>
    </row>
    <row r="92" spans="1:15" ht="105" x14ac:dyDescent="0.25">
      <c r="A92" s="685"/>
      <c r="B92" s="687">
        <v>76</v>
      </c>
      <c r="C92" s="695"/>
      <c r="D92" s="692" t="s">
        <v>2924</v>
      </c>
      <c r="E92" s="112" t="s">
        <v>29</v>
      </c>
      <c r="F92" s="762">
        <f t="shared" ref="F92:F113" si="13">IF(E92="yes",3,IF(E92="Partial",2,IF(E92="No",1,IF(E92="N/A","",IF(E92="","")))))</f>
        <v>3</v>
      </c>
      <c r="G92" s="89"/>
      <c r="H92" s="689" t="s">
        <v>3646</v>
      </c>
      <c r="I92" s="689" t="s">
        <v>2925</v>
      </c>
      <c r="J92" s="686"/>
      <c r="K92" s="119">
        <f t="shared" si="11"/>
        <v>0</v>
      </c>
      <c r="L92" s="411"/>
      <c r="M92" s="511"/>
      <c r="N92" s="511"/>
      <c r="O92" s="511"/>
    </row>
    <row r="93" spans="1:15" x14ac:dyDescent="0.25">
      <c r="A93" s="685"/>
      <c r="B93" s="462" t="s">
        <v>5036</v>
      </c>
      <c r="C93" s="463"/>
      <c r="D93" s="463"/>
      <c r="E93" s="508"/>
      <c r="F93" s="463"/>
      <c r="G93" s="508"/>
      <c r="H93" s="463"/>
      <c r="I93" s="464"/>
      <c r="J93" s="686"/>
      <c r="K93" s="119"/>
      <c r="L93" s="411"/>
      <c r="M93" s="511"/>
      <c r="N93" s="511"/>
      <c r="O93" s="511"/>
    </row>
    <row r="94" spans="1:15" ht="105.75" customHeight="1" x14ac:dyDescent="0.25">
      <c r="A94" s="685"/>
      <c r="B94" s="687">
        <v>77</v>
      </c>
      <c r="C94" s="807" t="s">
        <v>5043</v>
      </c>
      <c r="D94" s="692" t="s">
        <v>5038</v>
      </c>
      <c r="E94" s="112"/>
      <c r="F94" s="762" t="str">
        <f t="shared" si="13"/>
        <v/>
      </c>
      <c r="G94" s="89"/>
      <c r="H94" s="689" t="s">
        <v>5054</v>
      </c>
      <c r="I94" s="689" t="s">
        <v>5042</v>
      </c>
      <c r="J94" s="686"/>
      <c r="K94" s="119">
        <f t="shared" si="11"/>
        <v>1</v>
      </c>
      <c r="L94" s="411"/>
      <c r="M94" s="511"/>
      <c r="N94" s="511"/>
      <c r="O94" s="511"/>
    </row>
    <row r="95" spans="1:15" ht="300" x14ac:dyDescent="0.25">
      <c r="A95" s="685"/>
      <c r="B95" s="687">
        <v>78</v>
      </c>
      <c r="C95" s="807" t="s">
        <v>5074</v>
      </c>
      <c r="D95" s="692" t="s">
        <v>5039</v>
      </c>
      <c r="E95" s="112"/>
      <c r="F95" s="762" t="str">
        <f t="shared" si="13"/>
        <v/>
      </c>
      <c r="G95" s="89"/>
      <c r="H95" s="689" t="s">
        <v>5075</v>
      </c>
      <c r="I95" s="689" t="s">
        <v>5076</v>
      </c>
      <c r="J95" s="686"/>
      <c r="K95" s="119">
        <f t="shared" si="11"/>
        <v>1</v>
      </c>
      <c r="L95" s="411"/>
      <c r="M95" s="511"/>
      <c r="N95" s="511"/>
      <c r="O95" s="511"/>
    </row>
    <row r="96" spans="1:15" ht="243.75" customHeight="1" x14ac:dyDescent="0.25">
      <c r="A96" s="685"/>
      <c r="B96" s="687">
        <v>79</v>
      </c>
      <c r="C96" s="807" t="s">
        <v>5044</v>
      </c>
      <c r="D96" s="692" t="s">
        <v>5077</v>
      </c>
      <c r="E96" s="112"/>
      <c r="F96" s="762" t="str">
        <f t="shared" si="13"/>
        <v/>
      </c>
      <c r="G96" s="89"/>
      <c r="H96" s="689" t="s">
        <v>5078</v>
      </c>
      <c r="I96" s="689" t="s">
        <v>5055</v>
      </c>
      <c r="J96" s="686"/>
      <c r="K96" s="119">
        <f t="shared" si="11"/>
        <v>1</v>
      </c>
      <c r="L96" s="411"/>
      <c r="M96" s="511"/>
      <c r="N96" s="511"/>
      <c r="O96" s="511"/>
    </row>
    <row r="97" spans="1:15" ht="60.75" customHeight="1" x14ac:dyDescent="0.25">
      <c r="A97" s="685"/>
      <c r="B97" s="687">
        <v>80</v>
      </c>
      <c r="C97" s="807" t="s">
        <v>5045</v>
      </c>
      <c r="D97" s="692" t="s">
        <v>5040</v>
      </c>
      <c r="E97" s="112"/>
      <c r="F97" s="762" t="str">
        <f t="shared" si="13"/>
        <v/>
      </c>
      <c r="G97" s="89"/>
      <c r="H97" s="689" t="s">
        <v>5079</v>
      </c>
      <c r="I97" s="689" t="s">
        <v>5056</v>
      </c>
      <c r="J97" s="686"/>
      <c r="K97" s="119">
        <f t="shared" si="11"/>
        <v>1</v>
      </c>
      <c r="L97" s="411"/>
      <c r="M97" s="511"/>
      <c r="N97" s="511"/>
      <c r="O97" s="511"/>
    </row>
    <row r="98" spans="1:15" ht="90" x14ac:dyDescent="0.25">
      <c r="A98" s="685"/>
      <c r="B98" s="687">
        <v>81</v>
      </c>
      <c r="C98" s="807" t="s">
        <v>5046</v>
      </c>
      <c r="D98" s="692" t="s">
        <v>5041</v>
      </c>
      <c r="E98" s="112"/>
      <c r="F98" s="762" t="str">
        <f t="shared" si="13"/>
        <v/>
      </c>
      <c r="G98" s="89"/>
      <c r="H98" s="689" t="s">
        <v>5057</v>
      </c>
      <c r="I98" s="689" t="s">
        <v>5058</v>
      </c>
      <c r="J98" s="686"/>
      <c r="K98" s="119">
        <f t="shared" si="11"/>
        <v>1</v>
      </c>
      <c r="L98" s="411"/>
      <c r="M98" s="511"/>
      <c r="N98" s="511"/>
      <c r="O98" s="511"/>
    </row>
    <row r="99" spans="1:15" ht="135" x14ac:dyDescent="0.25">
      <c r="A99" s="685"/>
      <c r="B99" s="687">
        <v>82</v>
      </c>
      <c r="C99" s="807" t="s">
        <v>5047</v>
      </c>
      <c r="D99" s="692" t="s">
        <v>5080</v>
      </c>
      <c r="E99" s="112"/>
      <c r="F99" s="762" t="str">
        <f t="shared" si="13"/>
        <v/>
      </c>
      <c r="G99" s="89"/>
      <c r="H99" s="689" t="s">
        <v>5059</v>
      </c>
      <c r="I99" s="689" t="s">
        <v>5081</v>
      </c>
      <c r="J99" s="686"/>
      <c r="K99" s="119">
        <f t="shared" si="11"/>
        <v>1</v>
      </c>
      <c r="L99" s="411"/>
      <c r="M99" s="511"/>
      <c r="N99" s="511"/>
      <c r="O99" s="511"/>
    </row>
    <row r="100" spans="1:15" ht="105" x14ac:dyDescent="0.25">
      <c r="A100" s="685"/>
      <c r="B100" s="687">
        <v>83</v>
      </c>
      <c r="C100" s="807" t="s">
        <v>5049</v>
      </c>
      <c r="D100" s="692" t="s">
        <v>5048</v>
      </c>
      <c r="E100" s="112"/>
      <c r="F100" s="762" t="str">
        <f t="shared" si="13"/>
        <v/>
      </c>
      <c r="G100" s="89"/>
      <c r="H100" s="689" t="s">
        <v>5059</v>
      </c>
      <c r="I100" s="689" t="s">
        <v>5082</v>
      </c>
      <c r="J100" s="686"/>
      <c r="K100" s="119">
        <f t="shared" si="11"/>
        <v>1</v>
      </c>
      <c r="L100" s="411"/>
      <c r="M100" s="511"/>
      <c r="N100" s="511"/>
      <c r="O100" s="511"/>
    </row>
    <row r="101" spans="1:15" ht="75" x14ac:dyDescent="0.25">
      <c r="A101" s="685"/>
      <c r="B101" s="687">
        <v>84</v>
      </c>
      <c r="C101" s="807" t="s">
        <v>5050</v>
      </c>
      <c r="D101" s="692" t="s">
        <v>5083</v>
      </c>
      <c r="E101" s="112"/>
      <c r="F101" s="762" t="str">
        <f t="shared" si="13"/>
        <v/>
      </c>
      <c r="G101" s="89"/>
      <c r="H101" s="689" t="s">
        <v>5059</v>
      </c>
      <c r="I101" s="689" t="s">
        <v>5084</v>
      </c>
      <c r="J101" s="686"/>
      <c r="K101" s="119">
        <f t="shared" si="11"/>
        <v>1</v>
      </c>
      <c r="L101" s="411"/>
      <c r="M101" s="511"/>
      <c r="N101" s="511"/>
      <c r="O101" s="511"/>
    </row>
    <row r="102" spans="1:15" ht="90" x14ac:dyDescent="0.25">
      <c r="A102" s="685"/>
      <c r="B102" s="687">
        <v>85</v>
      </c>
      <c r="C102" s="807" t="s">
        <v>5051</v>
      </c>
      <c r="D102" s="692" t="s">
        <v>5085</v>
      </c>
      <c r="E102" s="112"/>
      <c r="F102" s="762" t="str">
        <f t="shared" si="13"/>
        <v/>
      </c>
      <c r="G102" s="89"/>
      <c r="H102" s="689" t="s">
        <v>5059</v>
      </c>
      <c r="I102" s="689" t="s">
        <v>5086</v>
      </c>
      <c r="J102" s="686"/>
      <c r="K102" s="119">
        <f t="shared" si="11"/>
        <v>1</v>
      </c>
      <c r="L102" s="411"/>
      <c r="M102" s="511"/>
      <c r="N102" s="511"/>
      <c r="O102" s="511"/>
    </row>
    <row r="103" spans="1:15" ht="75" x14ac:dyDescent="0.25">
      <c r="A103" s="685"/>
      <c r="B103" s="687">
        <v>86</v>
      </c>
      <c r="C103" s="807" t="s">
        <v>5053</v>
      </c>
      <c r="D103" s="692" t="s">
        <v>5052</v>
      </c>
      <c r="E103" s="112"/>
      <c r="F103" s="762" t="str">
        <f t="shared" si="13"/>
        <v/>
      </c>
      <c r="G103" s="89"/>
      <c r="H103" s="689" t="s">
        <v>5059</v>
      </c>
      <c r="I103" s="689" t="s">
        <v>5060</v>
      </c>
      <c r="J103" s="686"/>
      <c r="K103" s="119">
        <f t="shared" si="11"/>
        <v>1</v>
      </c>
      <c r="L103" s="411"/>
      <c r="M103" s="511"/>
      <c r="N103" s="511"/>
      <c r="O103" s="511"/>
    </row>
    <row r="104" spans="1:15" ht="105" x14ac:dyDescent="0.25">
      <c r="A104" s="685"/>
      <c r="B104" s="687">
        <v>87</v>
      </c>
      <c r="C104" s="807" t="s">
        <v>5099</v>
      </c>
      <c r="D104" s="692" t="s">
        <v>5098</v>
      </c>
      <c r="E104" s="112"/>
      <c r="F104" s="762" t="str">
        <f t="shared" si="13"/>
        <v/>
      </c>
      <c r="G104" s="89"/>
      <c r="H104" s="689" t="s">
        <v>5109</v>
      </c>
      <c r="I104" s="689" t="s">
        <v>5108</v>
      </c>
      <c r="J104" s="686"/>
      <c r="K104" s="119">
        <f t="shared" si="11"/>
        <v>1</v>
      </c>
      <c r="L104" s="411"/>
      <c r="M104" s="511"/>
      <c r="N104" s="511"/>
      <c r="O104" s="511"/>
    </row>
    <row r="105" spans="1:15" ht="105" x14ac:dyDescent="0.25">
      <c r="A105" s="685"/>
      <c r="B105" s="687">
        <v>88</v>
      </c>
      <c r="C105" s="807" t="s">
        <v>5101</v>
      </c>
      <c r="D105" s="692" t="s">
        <v>5100</v>
      </c>
      <c r="E105" s="112"/>
      <c r="F105" s="762" t="str">
        <f t="shared" si="13"/>
        <v/>
      </c>
      <c r="G105" s="89"/>
      <c r="H105" s="689" t="s">
        <v>5104</v>
      </c>
      <c r="I105" s="689" t="s">
        <v>5107</v>
      </c>
      <c r="J105" s="686"/>
      <c r="K105" s="119">
        <f t="shared" si="11"/>
        <v>1</v>
      </c>
      <c r="L105" s="411"/>
      <c r="M105" s="511"/>
      <c r="N105" s="511"/>
      <c r="O105" s="511"/>
    </row>
    <row r="106" spans="1:15" ht="180" x14ac:dyDescent="0.25">
      <c r="A106" s="685"/>
      <c r="B106" s="687">
        <v>89</v>
      </c>
      <c r="C106" s="807" t="s">
        <v>5102</v>
      </c>
      <c r="D106" s="692" t="s">
        <v>5103</v>
      </c>
      <c r="E106" s="112"/>
      <c r="F106" s="762" t="str">
        <f t="shared" si="13"/>
        <v/>
      </c>
      <c r="G106" s="89"/>
      <c r="H106" s="689" t="s">
        <v>5105</v>
      </c>
      <c r="I106" s="689" t="s">
        <v>5106</v>
      </c>
      <c r="J106" s="686"/>
      <c r="K106" s="119">
        <f t="shared" si="11"/>
        <v>1</v>
      </c>
      <c r="L106" s="411"/>
      <c r="M106" s="511"/>
      <c r="N106" s="511"/>
      <c r="O106" s="511"/>
    </row>
    <row r="107" spans="1:15" ht="240" x14ac:dyDescent="0.25">
      <c r="A107" s="685"/>
      <c r="B107" s="687">
        <v>90</v>
      </c>
      <c r="C107" s="807" t="s">
        <v>5063</v>
      </c>
      <c r="D107" s="692" t="s">
        <v>5062</v>
      </c>
      <c r="E107" s="112"/>
      <c r="F107" s="762" t="str">
        <f t="shared" si="13"/>
        <v/>
      </c>
      <c r="G107" s="89"/>
      <c r="H107" s="689" t="s">
        <v>5087</v>
      </c>
      <c r="I107" s="689" t="s">
        <v>5065</v>
      </c>
      <c r="J107" s="686"/>
      <c r="K107" s="119">
        <f t="shared" si="11"/>
        <v>1</v>
      </c>
      <c r="L107" s="411"/>
      <c r="M107" s="511"/>
      <c r="N107" s="511"/>
      <c r="O107" s="511"/>
    </row>
    <row r="108" spans="1:15" ht="195" x14ac:dyDescent="0.25">
      <c r="A108" s="685"/>
      <c r="B108" s="687">
        <v>91</v>
      </c>
      <c r="C108" s="807" t="s">
        <v>5064</v>
      </c>
      <c r="D108" s="692" t="s">
        <v>5061</v>
      </c>
      <c r="E108" s="112"/>
      <c r="F108" s="762" t="str">
        <f t="shared" si="13"/>
        <v/>
      </c>
      <c r="G108" s="89"/>
      <c r="H108" s="689" t="s">
        <v>5088</v>
      </c>
      <c r="I108" s="689" t="s">
        <v>5066</v>
      </c>
      <c r="J108" s="686"/>
      <c r="K108" s="119">
        <f t="shared" si="11"/>
        <v>1</v>
      </c>
      <c r="L108" s="411"/>
      <c r="M108" s="511"/>
      <c r="N108" s="511"/>
      <c r="O108" s="511"/>
    </row>
    <row r="109" spans="1:15" ht="210" x14ac:dyDescent="0.25">
      <c r="A109" s="685"/>
      <c r="B109" s="687">
        <v>92</v>
      </c>
      <c r="C109" s="807" t="s">
        <v>5069</v>
      </c>
      <c r="D109" s="692" t="s">
        <v>5067</v>
      </c>
      <c r="E109" s="112"/>
      <c r="F109" s="762" t="str">
        <f t="shared" si="13"/>
        <v/>
      </c>
      <c r="G109" s="89"/>
      <c r="H109" s="689" t="s">
        <v>5089</v>
      </c>
      <c r="I109" s="689" t="s">
        <v>5090</v>
      </c>
      <c r="J109" s="686"/>
      <c r="K109" s="119">
        <f t="shared" si="11"/>
        <v>1</v>
      </c>
      <c r="L109" s="411"/>
      <c r="M109" s="511"/>
      <c r="N109" s="511"/>
      <c r="O109" s="511"/>
    </row>
    <row r="110" spans="1:15" ht="105" x14ac:dyDescent="0.25">
      <c r="A110" s="685"/>
      <c r="B110" s="687">
        <v>93</v>
      </c>
      <c r="C110" s="807" t="s">
        <v>5070</v>
      </c>
      <c r="D110" s="692" t="s">
        <v>5068</v>
      </c>
      <c r="E110" s="112"/>
      <c r="F110" s="762" t="str">
        <f t="shared" si="13"/>
        <v/>
      </c>
      <c r="G110" s="89"/>
      <c r="H110" s="689" t="s">
        <v>5091</v>
      </c>
      <c r="I110" s="689" t="s">
        <v>5092</v>
      </c>
      <c r="J110" s="686"/>
      <c r="K110" s="119">
        <f t="shared" si="11"/>
        <v>1</v>
      </c>
      <c r="L110" s="411"/>
      <c r="M110" s="511"/>
      <c r="N110" s="511"/>
      <c r="O110" s="511"/>
    </row>
    <row r="111" spans="1:15" ht="120" x14ac:dyDescent="0.25">
      <c r="A111" s="685"/>
      <c r="B111" s="687">
        <v>94</v>
      </c>
      <c r="C111" s="807" t="s">
        <v>5071</v>
      </c>
      <c r="D111" s="692" t="s">
        <v>5093</v>
      </c>
      <c r="E111" s="112"/>
      <c r="F111" s="762" t="str">
        <f t="shared" si="13"/>
        <v/>
      </c>
      <c r="G111" s="89"/>
      <c r="H111" s="689" t="s">
        <v>5072</v>
      </c>
      <c r="I111" s="689" t="s">
        <v>5073</v>
      </c>
      <c r="J111" s="686"/>
      <c r="K111" s="119">
        <f t="shared" si="11"/>
        <v>1</v>
      </c>
      <c r="L111" s="411"/>
      <c r="M111" s="511"/>
      <c r="N111" s="511"/>
      <c r="O111" s="511"/>
    </row>
    <row r="112" spans="1:15" ht="90" x14ac:dyDescent="0.25">
      <c r="A112" s="685"/>
      <c r="B112" s="687">
        <v>95</v>
      </c>
      <c r="C112" s="807" t="s">
        <v>5094</v>
      </c>
      <c r="D112" s="692" t="s">
        <v>5095</v>
      </c>
      <c r="E112" s="112"/>
      <c r="F112" s="762" t="str">
        <f t="shared" ref="F112" si="14">IF(E112="yes",3,IF(E112="Partial",2,IF(E112="No",1,IF(E112="N/A","",IF(E112="","")))))</f>
        <v/>
      </c>
      <c r="G112" s="89"/>
      <c r="H112" s="689" t="s">
        <v>5096</v>
      </c>
      <c r="I112" s="689" t="s">
        <v>5097</v>
      </c>
      <c r="J112" s="686"/>
      <c r="K112" s="119">
        <f t="shared" si="11"/>
        <v>1</v>
      </c>
      <c r="L112" s="411"/>
      <c r="M112" s="511"/>
      <c r="N112" s="511"/>
      <c r="O112" s="511"/>
    </row>
    <row r="113" spans="1:15" ht="60" x14ac:dyDescent="0.25">
      <c r="A113" s="685"/>
      <c r="B113" s="687">
        <v>96</v>
      </c>
      <c r="C113" s="807"/>
      <c r="D113" s="692" t="s">
        <v>5130</v>
      </c>
      <c r="E113" s="112"/>
      <c r="F113" s="762" t="str">
        <f t="shared" si="13"/>
        <v/>
      </c>
      <c r="G113" s="89"/>
      <c r="H113" s="689"/>
      <c r="I113" s="689" t="s">
        <v>5120</v>
      </c>
      <c r="J113" s="686"/>
      <c r="K113" s="119">
        <f t="shared" si="11"/>
        <v>1</v>
      </c>
      <c r="L113" s="411"/>
      <c r="M113" s="511"/>
      <c r="N113" s="511"/>
      <c r="O113" s="511"/>
    </row>
    <row r="114" spans="1:15" s="69" customFormat="1" x14ac:dyDescent="0.25">
      <c r="A114" s="517"/>
      <c r="B114" s="910"/>
      <c r="C114" s="910"/>
      <c r="D114" s="910"/>
      <c r="E114" s="910"/>
      <c r="F114" s="910"/>
      <c r="G114" s="910"/>
      <c r="H114" s="910"/>
      <c r="I114" s="910"/>
      <c r="J114" s="518"/>
      <c r="K114" s="119"/>
      <c r="L114" s="405"/>
    </row>
    <row r="115" spans="1:15" s="69" customFormat="1" ht="24" customHeight="1" x14ac:dyDescent="0.25">
      <c r="A115" s="517"/>
      <c r="B115" s="910"/>
      <c r="C115" s="910"/>
      <c r="D115" s="910"/>
      <c r="E115" s="910"/>
      <c r="F115" s="910"/>
      <c r="G115" s="910"/>
      <c r="H115" s="910"/>
      <c r="I115" s="910"/>
      <c r="J115" s="518"/>
      <c r="K115" s="119"/>
      <c r="L115" s="405"/>
    </row>
    <row r="116" spans="1:15" s="69" customFormat="1" x14ac:dyDescent="0.25">
      <c r="A116" s="517"/>
      <c r="B116" s="910"/>
      <c r="C116" s="910"/>
      <c r="D116" s="910"/>
      <c r="E116" s="910"/>
      <c r="F116" s="910"/>
      <c r="G116" s="910"/>
      <c r="H116" s="910"/>
      <c r="I116" s="910"/>
      <c r="J116" s="518"/>
      <c r="K116" s="119"/>
      <c r="L116" s="405"/>
    </row>
    <row r="117" spans="1:15" s="69" customFormat="1" ht="24" customHeight="1" x14ac:dyDescent="0.25">
      <c r="A117" s="517"/>
      <c r="B117" s="561"/>
      <c r="C117" s="561"/>
      <c r="D117" s="561"/>
      <c r="E117" s="561"/>
      <c r="F117" s="561"/>
      <c r="G117" s="561"/>
      <c r="H117" s="561"/>
      <c r="I117" s="561"/>
      <c r="J117" s="518"/>
      <c r="K117" s="119"/>
      <c r="L117" s="405"/>
    </row>
    <row r="118" spans="1:15" ht="15.75" thickBot="1" x14ac:dyDescent="0.3">
      <c r="A118" s="707"/>
      <c r="B118" s="708"/>
      <c r="C118" s="708"/>
      <c r="D118" s="708"/>
      <c r="E118" s="708"/>
      <c r="F118" s="708"/>
      <c r="G118" s="708"/>
      <c r="H118" s="708"/>
      <c r="I118" s="708"/>
      <c r="J118" s="709"/>
      <c r="K118" s="119">
        <f>SUM(K13:K113)</f>
        <v>23</v>
      </c>
      <c r="L118" s="411"/>
    </row>
    <row r="119" spans="1:15" x14ac:dyDescent="0.25">
      <c r="K119" s="119"/>
      <c r="L119" s="411"/>
    </row>
    <row r="120" spans="1:15" x14ac:dyDescent="0.25">
      <c r="K120" s="119"/>
      <c r="L120" s="411"/>
    </row>
    <row r="121" spans="1:15" x14ac:dyDescent="0.25">
      <c r="K121" s="119"/>
      <c r="L121" s="411"/>
    </row>
    <row r="122" spans="1:15" x14ac:dyDescent="0.25">
      <c r="K122" s="119"/>
      <c r="L122" s="411"/>
    </row>
    <row r="123" spans="1:15" x14ac:dyDescent="0.25">
      <c r="K123" s="119"/>
      <c r="L123" s="411"/>
    </row>
    <row r="124" spans="1:15" x14ac:dyDescent="0.25">
      <c r="K124" s="119"/>
      <c r="L124" s="411"/>
    </row>
    <row r="125" spans="1:15" x14ac:dyDescent="0.25">
      <c r="K125" s="119"/>
      <c r="L125" s="411"/>
    </row>
    <row r="126" spans="1:15" x14ac:dyDescent="0.25">
      <c r="K126" s="119"/>
      <c r="L126" s="411"/>
    </row>
    <row r="127" spans="1:15" x14ac:dyDescent="0.25">
      <c r="K127" s="119"/>
      <c r="L127" s="411"/>
    </row>
    <row r="128" spans="1:15" x14ac:dyDescent="0.25">
      <c r="K128" s="119"/>
      <c r="L128" s="411"/>
    </row>
    <row r="129" spans="11:12" x14ac:dyDescent="0.25">
      <c r="K129" s="119"/>
      <c r="L129" s="411"/>
    </row>
    <row r="130" spans="11:12" x14ac:dyDescent="0.25">
      <c r="K130" s="119"/>
      <c r="L130" s="411"/>
    </row>
    <row r="131" spans="11:12" x14ac:dyDescent="0.25">
      <c r="K131" s="119"/>
      <c r="L131" s="411"/>
    </row>
    <row r="132" spans="11:12" x14ac:dyDescent="0.25">
      <c r="K132" s="119"/>
      <c r="L132" s="411"/>
    </row>
    <row r="133" spans="11:12" x14ac:dyDescent="0.25">
      <c r="K133" s="119"/>
      <c r="L133" s="411"/>
    </row>
    <row r="134" spans="11:12" x14ac:dyDescent="0.25">
      <c r="K134" s="119"/>
      <c r="L134" s="411"/>
    </row>
    <row r="135" spans="11:12" x14ac:dyDescent="0.25">
      <c r="K135" s="119"/>
      <c r="L135" s="411"/>
    </row>
    <row r="136" spans="11:12" x14ac:dyDescent="0.25">
      <c r="K136" s="119"/>
      <c r="L136" s="411"/>
    </row>
    <row r="137" spans="11:12" x14ac:dyDescent="0.25">
      <c r="K137" s="119"/>
      <c r="L137" s="411"/>
    </row>
    <row r="138" spans="11:12" x14ac:dyDescent="0.25">
      <c r="K138" s="119"/>
      <c r="L138" s="411"/>
    </row>
    <row r="139" spans="11:12" x14ac:dyDescent="0.25">
      <c r="K139" s="119"/>
      <c r="L139" s="411"/>
    </row>
    <row r="140" spans="11:12" x14ac:dyDescent="0.25">
      <c r="K140" s="119"/>
      <c r="L140" s="411"/>
    </row>
    <row r="141" spans="11:12" x14ac:dyDescent="0.25">
      <c r="K141" s="119"/>
      <c r="L141" s="411"/>
    </row>
    <row r="142" spans="11:12" x14ac:dyDescent="0.25">
      <c r="K142" s="119"/>
      <c r="L142" s="411"/>
    </row>
    <row r="143" spans="11:12" x14ac:dyDescent="0.25">
      <c r="K143" s="119"/>
      <c r="L143" s="411"/>
    </row>
    <row r="144" spans="11:12" x14ac:dyDescent="0.25">
      <c r="K144" s="119"/>
      <c r="L144" s="411"/>
    </row>
    <row r="145" spans="11:12" x14ac:dyDescent="0.25">
      <c r="K145" s="119"/>
      <c r="L145" s="411"/>
    </row>
    <row r="146" spans="11:12" x14ac:dyDescent="0.25">
      <c r="K146" s="119"/>
      <c r="L146" s="411"/>
    </row>
    <row r="147" spans="11:12" x14ac:dyDescent="0.25">
      <c r="K147" s="119"/>
      <c r="L147" s="411"/>
    </row>
    <row r="148" spans="11:12" x14ac:dyDescent="0.25">
      <c r="K148" s="119"/>
      <c r="L148" s="411"/>
    </row>
    <row r="149" spans="11:12" x14ac:dyDescent="0.25">
      <c r="K149" s="119"/>
      <c r="L149" s="411"/>
    </row>
    <row r="150" spans="11:12" x14ac:dyDescent="0.25">
      <c r="K150" s="119"/>
      <c r="L150" s="411"/>
    </row>
    <row r="151" spans="11:12" x14ac:dyDescent="0.25">
      <c r="K151" s="119"/>
      <c r="L151" s="411"/>
    </row>
    <row r="152" spans="11:12" x14ac:dyDescent="0.25">
      <c r="K152" s="119"/>
      <c r="L152" s="411"/>
    </row>
    <row r="153" spans="11:12" x14ac:dyDescent="0.25">
      <c r="K153" s="119"/>
      <c r="L153" s="411"/>
    </row>
    <row r="154" spans="11:12" x14ac:dyDescent="0.25">
      <c r="K154" s="119"/>
      <c r="L154" s="411"/>
    </row>
    <row r="155" spans="11:12" x14ac:dyDescent="0.25">
      <c r="K155" s="119"/>
      <c r="L155" s="411"/>
    </row>
    <row r="156" spans="11:12" x14ac:dyDescent="0.25">
      <c r="K156" s="119"/>
      <c r="L156" s="411"/>
    </row>
    <row r="157" spans="11:12" x14ac:dyDescent="0.25">
      <c r="K157" s="119"/>
      <c r="L157" s="411"/>
    </row>
    <row r="158" spans="11:12" x14ac:dyDescent="0.25">
      <c r="K158" s="119"/>
      <c r="L158" s="411"/>
    </row>
    <row r="159" spans="11:12" x14ac:dyDescent="0.25">
      <c r="K159" s="119"/>
      <c r="L159" s="411"/>
    </row>
    <row r="160" spans="11:12" x14ac:dyDescent="0.25">
      <c r="K160" s="119"/>
      <c r="L160" s="411"/>
    </row>
    <row r="161" spans="11:12" x14ac:dyDescent="0.25">
      <c r="K161" s="119"/>
      <c r="L161" s="411"/>
    </row>
    <row r="162" spans="11:12" x14ac:dyDescent="0.25">
      <c r="K162" s="119"/>
      <c r="L162" s="411"/>
    </row>
    <row r="163" spans="11:12" x14ac:dyDescent="0.25">
      <c r="K163" s="119"/>
      <c r="L163" s="411"/>
    </row>
    <row r="164" spans="11:12" x14ac:dyDescent="0.25">
      <c r="K164" s="119"/>
      <c r="L164" s="411"/>
    </row>
    <row r="165" spans="11:12" x14ac:dyDescent="0.25">
      <c r="K165" s="119"/>
      <c r="L165" s="411"/>
    </row>
    <row r="166" spans="11:12" x14ac:dyDescent="0.25">
      <c r="L166" s="411"/>
    </row>
    <row r="167" spans="11:12" x14ac:dyDescent="0.25">
      <c r="L167" s="411"/>
    </row>
    <row r="168" spans="11:12" x14ac:dyDescent="0.25">
      <c r="L168" s="411"/>
    </row>
    <row r="169" spans="11:12" x14ac:dyDescent="0.25">
      <c r="L169" s="411"/>
    </row>
    <row r="170" spans="11:12" x14ac:dyDescent="0.25">
      <c r="L170" s="411"/>
    </row>
    <row r="171" spans="11:12" x14ac:dyDescent="0.25">
      <c r="L171" s="411"/>
    </row>
    <row r="172" spans="11:12" x14ac:dyDescent="0.25">
      <c r="L172" s="411"/>
    </row>
    <row r="173" spans="11:12" x14ac:dyDescent="0.25">
      <c r="L173" s="411"/>
    </row>
    <row r="174" spans="11:12" x14ac:dyDescent="0.25">
      <c r="L174" s="411"/>
    </row>
    <row r="175" spans="11:12" x14ac:dyDescent="0.25">
      <c r="L175" s="411"/>
    </row>
    <row r="176" spans="11:12" x14ac:dyDescent="0.25">
      <c r="L176" s="411"/>
    </row>
    <row r="177" spans="2:12" x14ac:dyDescent="0.25">
      <c r="L177" s="411"/>
    </row>
    <row r="178" spans="2:12" x14ac:dyDescent="0.25">
      <c r="L178" s="411"/>
    </row>
    <row r="179" spans="2:12" x14ac:dyDescent="0.25">
      <c r="L179" s="411"/>
    </row>
    <row r="180" spans="2:12" x14ac:dyDescent="0.25">
      <c r="L180" s="411"/>
    </row>
    <row r="181" spans="2:12" x14ac:dyDescent="0.25">
      <c r="L181" s="411"/>
    </row>
    <row r="182" spans="2:12" x14ac:dyDescent="0.25">
      <c r="K182" s="183"/>
      <c r="L182" s="411"/>
    </row>
    <row r="183" spans="2:12" x14ac:dyDescent="0.25">
      <c r="K183" s="183"/>
      <c r="L183" s="411"/>
    </row>
    <row r="184" spans="2:12" s="69" customFormat="1" ht="15" customHeight="1" x14ac:dyDescent="0.25">
      <c r="B184" s="880" t="s">
        <v>1505</v>
      </c>
      <c r="C184" s="880"/>
      <c r="D184" s="73">
        <f>SUM(F13:F166)</f>
        <v>210</v>
      </c>
      <c r="E184" s="114"/>
      <c r="F184" s="114"/>
      <c r="G184" s="114"/>
      <c r="H184" s="114"/>
      <c r="I184" s="114"/>
      <c r="K184" s="183"/>
      <c r="L184" s="405"/>
    </row>
    <row r="185" spans="2:12" s="69" customFormat="1" ht="15" customHeight="1" x14ac:dyDescent="0.25">
      <c r="B185" s="116"/>
      <c r="C185" s="227"/>
      <c r="D185" s="114"/>
      <c r="E185" s="114"/>
      <c r="F185" s="114"/>
      <c r="G185" s="114"/>
      <c r="H185" s="114"/>
      <c r="I185" s="114"/>
      <c r="K185" s="183"/>
      <c r="L185" s="405"/>
    </row>
    <row r="186" spans="2:12" s="69" customFormat="1" ht="15" customHeight="1" x14ac:dyDescent="0.25">
      <c r="B186" s="880" t="s">
        <v>1504</v>
      </c>
      <c r="C186" s="880"/>
      <c r="D186" s="73">
        <f>IF(ISERROR(E196/D196),"",E196/D196)</f>
        <v>2.8767123287671232</v>
      </c>
      <c r="E186" s="114"/>
      <c r="G186" s="114"/>
      <c r="H186" s="114"/>
      <c r="I186" s="114"/>
      <c r="K186" s="183"/>
      <c r="L186" s="405"/>
    </row>
    <row r="187" spans="2:12" s="69" customFormat="1" ht="15" customHeight="1" x14ac:dyDescent="0.25">
      <c r="B187" s="227"/>
      <c r="C187" s="227"/>
      <c r="D187" s="114"/>
      <c r="E187" s="114"/>
      <c r="F187" s="114"/>
      <c r="G187" s="114"/>
      <c r="H187" s="114"/>
      <c r="I187" s="114"/>
      <c r="K187" s="183"/>
      <c r="L187" s="405"/>
    </row>
    <row r="188" spans="2:12" s="69" customFormat="1" ht="32.25" customHeight="1" x14ac:dyDescent="0.25">
      <c r="B188" s="882" t="s">
        <v>1502</v>
      </c>
      <c r="C188" s="882"/>
      <c r="D188" s="73">
        <f>COUNTA(D13:D166)</f>
        <v>96</v>
      </c>
      <c r="E188" s="114"/>
      <c r="F188" s="114"/>
      <c r="G188" s="114"/>
      <c r="H188" s="114"/>
      <c r="I188" s="114"/>
      <c r="K188" s="183"/>
      <c r="L188" s="405"/>
    </row>
    <row r="189" spans="2:12" s="69" customFormat="1" ht="39" customHeight="1" x14ac:dyDescent="0.25">
      <c r="B189" s="883" t="s">
        <v>1507</v>
      </c>
      <c r="C189" s="883"/>
      <c r="D189" s="195">
        <f>K118</f>
        <v>23</v>
      </c>
      <c r="K189" s="183"/>
      <c r="L189" s="405"/>
    </row>
    <row r="190" spans="2:12" s="69" customFormat="1" x14ac:dyDescent="0.25">
      <c r="K190" s="183"/>
      <c r="L190" s="405"/>
    </row>
    <row r="191" spans="2:12" s="69" customFormat="1" ht="15" customHeight="1" x14ac:dyDescent="0.25">
      <c r="B191" s="880" t="s">
        <v>1506</v>
      </c>
      <c r="C191" s="880"/>
      <c r="D191" s="880"/>
      <c r="E191" s="117" t="s">
        <v>1503</v>
      </c>
      <c r="F191" s="114"/>
      <c r="G191" s="114"/>
      <c r="H191" s="114"/>
      <c r="I191" s="114"/>
      <c r="K191" s="183"/>
      <c r="L191" s="405"/>
    </row>
    <row r="192" spans="2:12" s="69" customFormat="1" ht="15" customHeight="1" x14ac:dyDescent="0.25">
      <c r="B192" s="880" t="s">
        <v>29</v>
      </c>
      <c r="C192" s="880"/>
      <c r="D192" s="196">
        <f>COUNTIF(E13:E166,"Yes")</f>
        <v>65</v>
      </c>
      <c r="E192" s="196">
        <f>D192*3</f>
        <v>195</v>
      </c>
      <c r="F192" s="114"/>
      <c r="G192" s="114"/>
      <c r="H192" s="114"/>
      <c r="I192" s="114"/>
      <c r="K192" s="183"/>
      <c r="L192" s="405"/>
    </row>
    <row r="193" spans="2:12" s="69" customFormat="1" ht="15" customHeight="1" x14ac:dyDescent="0.25">
      <c r="B193" s="880" t="s">
        <v>30</v>
      </c>
      <c r="C193" s="880"/>
      <c r="D193" s="197">
        <f>COUNTIF(E13:E166,"Partial")</f>
        <v>7</v>
      </c>
      <c r="E193" s="197">
        <f>D193*2</f>
        <v>14</v>
      </c>
      <c r="F193" s="114"/>
      <c r="G193" s="114"/>
      <c r="H193" s="114"/>
      <c r="I193" s="114"/>
      <c r="K193" s="183"/>
      <c r="L193" s="405"/>
    </row>
    <row r="194" spans="2:12" s="69" customFormat="1" ht="15" customHeight="1" x14ac:dyDescent="0.25">
      <c r="B194" s="880" t="s">
        <v>31</v>
      </c>
      <c r="C194" s="880"/>
      <c r="D194" s="197">
        <f>COUNTIF(E13:E166,"No")</f>
        <v>1</v>
      </c>
      <c r="E194" s="197">
        <f>D194*1</f>
        <v>1</v>
      </c>
      <c r="F194" s="114"/>
      <c r="G194" s="114"/>
      <c r="H194" s="114"/>
      <c r="I194" s="114"/>
      <c r="K194" s="183"/>
      <c r="L194" s="405"/>
    </row>
    <row r="195" spans="2:12" s="69" customFormat="1" x14ac:dyDescent="0.25">
      <c r="D195" s="198"/>
      <c r="E195" s="199">
        <f>D195*0</f>
        <v>0</v>
      </c>
      <c r="K195" s="183"/>
      <c r="L195" s="405"/>
    </row>
    <row r="196" spans="2:12" s="69" customFormat="1" ht="15.75" thickBot="1" x14ac:dyDescent="0.3">
      <c r="D196" s="350">
        <f>SUM(D192:D195)</f>
        <v>73</v>
      </c>
      <c r="E196" s="121">
        <f>SUM(E192:E195)</f>
        <v>210</v>
      </c>
      <c r="K196" s="183"/>
      <c r="L196" s="405"/>
    </row>
    <row r="197" spans="2:12" ht="15.75" thickTop="1" x14ac:dyDescent="0.25">
      <c r="B197" s="118" t="s">
        <v>4</v>
      </c>
      <c r="D197" s="114">
        <f>COUNTIF(E13:E166,"N/A")</f>
        <v>0</v>
      </c>
      <c r="L197" s="411"/>
    </row>
    <row r="198" spans="2:12" ht="15.75" thickBot="1" x14ac:dyDescent="0.3">
      <c r="D198" s="358">
        <f>SUM(D196:D197)</f>
        <v>73</v>
      </c>
      <c r="L198" s="411"/>
    </row>
    <row r="199" spans="2:12" s="1" customFormat="1" ht="71.25" customHeight="1" thickTop="1" x14ac:dyDescent="0.25">
      <c r="B199" s="873" t="s">
        <v>1958</v>
      </c>
      <c r="C199" s="873"/>
      <c r="D199" s="256">
        <f>SUMPRODUCT(($F13:$F160=2)*(ISBLANK($G13:$G160)))</f>
        <v>0</v>
      </c>
      <c r="K199" s="119"/>
      <c r="L199" s="406"/>
    </row>
    <row r="200" spans="2:12" x14ac:dyDescent="0.25">
      <c r="L200" s="411"/>
    </row>
    <row r="201" spans="2:12" x14ac:dyDescent="0.25">
      <c r="L201" s="411"/>
    </row>
    <row r="202" spans="2:12" x14ac:dyDescent="0.25">
      <c r="L202" s="411"/>
    </row>
    <row r="203" spans="2:12" x14ac:dyDescent="0.25">
      <c r="L203" s="411"/>
    </row>
    <row r="204" spans="2:12" x14ac:dyDescent="0.25">
      <c r="L204" s="411"/>
    </row>
    <row r="205" spans="2:12" x14ac:dyDescent="0.25">
      <c r="L205" s="411"/>
    </row>
    <row r="206" spans="2:12" x14ac:dyDescent="0.25">
      <c r="L206" s="411"/>
    </row>
    <row r="207" spans="2:12" x14ac:dyDescent="0.25">
      <c r="L207" s="411"/>
    </row>
    <row r="208" spans="2:12" x14ac:dyDescent="0.25">
      <c r="L208" s="411"/>
    </row>
    <row r="209" spans="12:12" x14ac:dyDescent="0.25">
      <c r="L209" s="411"/>
    </row>
    <row r="210" spans="12:12" x14ac:dyDescent="0.25">
      <c r="L210" s="411"/>
    </row>
    <row r="211" spans="12:12" x14ac:dyDescent="0.25">
      <c r="L211" s="411"/>
    </row>
    <row r="212" spans="12:12" x14ac:dyDescent="0.25">
      <c r="L212" s="411"/>
    </row>
    <row r="213" spans="12:12" x14ac:dyDescent="0.25">
      <c r="L213" s="411"/>
    </row>
    <row r="214" spans="12:12" x14ac:dyDescent="0.25">
      <c r="L214" s="411"/>
    </row>
    <row r="215" spans="12:12" x14ac:dyDescent="0.25">
      <c r="L215" s="411"/>
    </row>
    <row r="216" spans="12:12" x14ac:dyDescent="0.25">
      <c r="L216" s="411"/>
    </row>
    <row r="217" spans="12:12" x14ac:dyDescent="0.25">
      <c r="L217" s="411"/>
    </row>
    <row r="218" spans="12:12" x14ac:dyDescent="0.25">
      <c r="L218" s="411"/>
    </row>
    <row r="219" spans="12:12" x14ac:dyDescent="0.25">
      <c r="L219" s="411"/>
    </row>
    <row r="220" spans="12:12" x14ac:dyDescent="0.25">
      <c r="L220" s="411"/>
    </row>
    <row r="221" spans="12:12" x14ac:dyDescent="0.25">
      <c r="L221" s="411"/>
    </row>
    <row r="222" spans="12:12" x14ac:dyDescent="0.25">
      <c r="L222" s="411"/>
    </row>
    <row r="223" spans="12:12" x14ac:dyDescent="0.25">
      <c r="L223" s="411"/>
    </row>
    <row r="224" spans="12:12" x14ac:dyDescent="0.25">
      <c r="L224" s="411"/>
    </row>
    <row r="225" spans="12:12" x14ac:dyDescent="0.25">
      <c r="L225" s="411"/>
    </row>
    <row r="226" spans="12:12" x14ac:dyDescent="0.25">
      <c r="L226" s="411"/>
    </row>
    <row r="227" spans="12:12" x14ac:dyDescent="0.25">
      <c r="L227" s="411"/>
    </row>
    <row r="228" spans="12:12" x14ac:dyDescent="0.25">
      <c r="L228" s="411"/>
    </row>
    <row r="229" spans="12:12" x14ac:dyDescent="0.25">
      <c r="L229" s="411"/>
    </row>
    <row r="230" spans="12:12" x14ac:dyDescent="0.25">
      <c r="L230" s="411"/>
    </row>
    <row r="231" spans="12:12" x14ac:dyDescent="0.25">
      <c r="L231" s="411"/>
    </row>
    <row r="232" spans="12:12" x14ac:dyDescent="0.25">
      <c r="L232" s="411"/>
    </row>
    <row r="233" spans="12:12" x14ac:dyDescent="0.25">
      <c r="L233" s="411"/>
    </row>
    <row r="234" spans="12:12" x14ac:dyDescent="0.25">
      <c r="L234" s="411"/>
    </row>
    <row r="235" spans="12:12" x14ac:dyDescent="0.25">
      <c r="L235" s="411"/>
    </row>
    <row r="236" spans="12:12" x14ac:dyDescent="0.25">
      <c r="L236" s="411"/>
    </row>
    <row r="237" spans="12:12" x14ac:dyDescent="0.25">
      <c r="L237" s="411"/>
    </row>
    <row r="238" spans="12:12" x14ac:dyDescent="0.25">
      <c r="L238" s="411"/>
    </row>
    <row r="239" spans="12:12" x14ac:dyDescent="0.25">
      <c r="L239" s="411"/>
    </row>
    <row r="240" spans="12:12" x14ac:dyDescent="0.25">
      <c r="L240" s="411"/>
    </row>
    <row r="241" spans="12:12" x14ac:dyDescent="0.25">
      <c r="L241" s="411"/>
    </row>
    <row r="242" spans="12:12" x14ac:dyDescent="0.25">
      <c r="L242" s="411"/>
    </row>
    <row r="243" spans="12:12" x14ac:dyDescent="0.25">
      <c r="L243" s="411"/>
    </row>
    <row r="244" spans="12:12" x14ac:dyDescent="0.25">
      <c r="L244" s="411"/>
    </row>
    <row r="245" spans="12:12" x14ac:dyDescent="0.25">
      <c r="L245" s="411"/>
    </row>
    <row r="246" spans="12:12" x14ac:dyDescent="0.25">
      <c r="L246" s="411"/>
    </row>
    <row r="247" spans="12:12" x14ac:dyDescent="0.25">
      <c r="L247" s="411"/>
    </row>
    <row r="248" spans="12:12" x14ac:dyDescent="0.25">
      <c r="L248" s="411"/>
    </row>
    <row r="249" spans="12:12" x14ac:dyDescent="0.25">
      <c r="L249" s="411"/>
    </row>
    <row r="250" spans="12:12" x14ac:dyDescent="0.25">
      <c r="L250" s="411"/>
    </row>
    <row r="251" spans="12:12" x14ac:dyDescent="0.25">
      <c r="L251" s="411"/>
    </row>
    <row r="252" spans="12:12" x14ac:dyDescent="0.25">
      <c r="L252" s="411"/>
    </row>
    <row r="253" spans="12:12" x14ac:dyDescent="0.25">
      <c r="L253" s="411"/>
    </row>
    <row r="254" spans="12:12" x14ac:dyDescent="0.25">
      <c r="L254" s="411"/>
    </row>
    <row r="255" spans="12:12" x14ac:dyDescent="0.25">
      <c r="L255" s="411"/>
    </row>
    <row r="256" spans="12:12" x14ac:dyDescent="0.25">
      <c r="L256" s="411"/>
    </row>
    <row r="257" spans="12:12" x14ac:dyDescent="0.25">
      <c r="L257" s="411"/>
    </row>
    <row r="258" spans="12:12" x14ac:dyDescent="0.25">
      <c r="L258" s="411"/>
    </row>
    <row r="259" spans="12:12" x14ac:dyDescent="0.25">
      <c r="L259" s="411"/>
    </row>
    <row r="260" spans="12:12" x14ac:dyDescent="0.25">
      <c r="L260" s="411"/>
    </row>
    <row r="261" spans="12:12" x14ac:dyDescent="0.25">
      <c r="L261" s="411"/>
    </row>
    <row r="262" spans="12:12" x14ac:dyDescent="0.25">
      <c r="L262" s="411"/>
    </row>
    <row r="263" spans="12:12" x14ac:dyDescent="0.25">
      <c r="L263" s="411"/>
    </row>
    <row r="264" spans="12:12" x14ac:dyDescent="0.25">
      <c r="L264" s="411"/>
    </row>
  </sheetData>
  <sheetProtection password="CCDD" sheet="1" objects="1" scenarios="1" selectLockedCells="1"/>
  <mergeCells count="22">
    <mergeCell ref="M10:O10"/>
    <mergeCell ref="B199:C199"/>
    <mergeCell ref="B194:C194"/>
    <mergeCell ref="D8:D9"/>
    <mergeCell ref="F8:G9"/>
    <mergeCell ref="H8:H9"/>
    <mergeCell ref="B184:C184"/>
    <mergeCell ref="B186:C186"/>
    <mergeCell ref="B8:C9"/>
    <mergeCell ref="B188:C188"/>
    <mergeCell ref="B189:C189"/>
    <mergeCell ref="B191:D191"/>
    <mergeCell ref="B192:C192"/>
    <mergeCell ref="B193:C193"/>
    <mergeCell ref="B114:I114"/>
    <mergeCell ref="B115:I115"/>
    <mergeCell ref="B116:I116"/>
    <mergeCell ref="B2:I2"/>
    <mergeCell ref="B3:I3"/>
    <mergeCell ref="D5:D6"/>
    <mergeCell ref="G5:G6"/>
    <mergeCell ref="I5:I6"/>
  </mergeCells>
  <conditionalFormatting sqref="E13 E69:E81 E83:E91 E64:E67 E34:E45 E62 E47:E56 E94:E110 E113">
    <cfRule type="cellIs" dxfId="3490" priority="1789" stopIfTrue="1" operator="equal">
      <formula>"Yes"</formula>
    </cfRule>
    <cfRule type="expression" dxfId="3489" priority="1790" stopIfTrue="1">
      <formula>NOT(ISERROR(SEARCH("n/a",E13)))</formula>
    </cfRule>
    <cfRule type="expression" dxfId="3488" priority="1791" stopIfTrue="1">
      <formula>NOT(ISERROR(SEARCH("partial",E13)))</formula>
    </cfRule>
  </conditionalFormatting>
  <conditionalFormatting sqref="F67:G67 F13 F69:F81 F83:F91 F64:F66 F34:F45 F62 F47:F56">
    <cfRule type="cellIs" dxfId="3487" priority="1792" stopIfTrue="1" operator="equal">
      <formula>3</formula>
    </cfRule>
    <cfRule type="cellIs" dxfId="3486" priority="1793" stopIfTrue="1" operator="equal">
      <formula>2</formula>
    </cfRule>
    <cfRule type="cellIs" dxfId="3485" priority="1794" stopIfTrue="1" operator="equal">
      <formula>1</formula>
    </cfRule>
  </conditionalFormatting>
  <conditionalFormatting sqref="E13 E69:E81 E83:E91 E64:E67 E34:E45 E62 E47:E56 E94:E110 E113">
    <cfRule type="cellIs" dxfId="3484" priority="1795" stopIfTrue="1" operator="equal">
      <formula>"Yes"</formula>
    </cfRule>
    <cfRule type="cellIs" dxfId="3483" priority="1796" stopIfTrue="1" operator="equal">
      <formula>"PARTIAL"</formula>
    </cfRule>
    <cfRule type="cellIs" dxfId="3482" priority="1797" stopIfTrue="1" operator="equal">
      <formula>"NO"</formula>
    </cfRule>
  </conditionalFormatting>
  <conditionalFormatting sqref="E67">
    <cfRule type="containsText" dxfId="3481" priority="1782" operator="containsText" text="No">
      <formula>NOT(ISERROR(SEARCH("No",E67)))</formula>
    </cfRule>
  </conditionalFormatting>
  <conditionalFormatting sqref="F67:G67 F13 F69:F81 F83:F91 F64:F66 F34:F45 F62 F47:F56">
    <cfRule type="cellIs" dxfId="3480" priority="1781" operator="equal">
      <formula>1</formula>
    </cfRule>
  </conditionalFormatting>
  <conditionalFormatting sqref="E67">
    <cfRule type="containsText" dxfId="3479" priority="1747" operator="containsText" text="Yes">
      <formula>NOT(ISERROR(SEARCH("Yes",E67)))</formula>
    </cfRule>
    <cfRule type="containsText" dxfId="3478" priority="1748" operator="containsText" text="No">
      <formula>NOT(ISERROR(SEARCH("No",E67)))</formula>
    </cfRule>
  </conditionalFormatting>
  <conditionalFormatting sqref="E67">
    <cfRule type="containsText" dxfId="3477" priority="1736" operator="containsText" text="No">
      <formula>NOT(ISERROR(SEARCH("No",E67)))</formula>
    </cfRule>
    <cfRule type="cellIs" dxfId="3476" priority="1737" stopIfTrue="1" operator="equal">
      <formula>"Yes"</formula>
    </cfRule>
    <cfRule type="expression" dxfId="3475" priority="1738" stopIfTrue="1">
      <formula>NOT(ISERROR(SEARCH("n/a",E67)))</formula>
    </cfRule>
    <cfRule type="expression" dxfId="3474" priority="1739" stopIfTrue="1">
      <formula>NOT(ISERROR(SEARCH("partial",E67)))</formula>
    </cfRule>
  </conditionalFormatting>
  <conditionalFormatting sqref="E67">
    <cfRule type="containsText" dxfId="3473" priority="1734" operator="containsText" text="No">
      <formula>NOT(ISERROR(SEARCH("No",E67)))</formula>
    </cfRule>
    <cfRule type="containsText" dxfId="3472" priority="1735" operator="containsText" text="No">
      <formula>NOT(ISERROR(SEARCH("No",E67)))</formula>
    </cfRule>
  </conditionalFormatting>
  <conditionalFormatting sqref="E67">
    <cfRule type="containsText" dxfId="3471" priority="1730" operator="containsText" text="No">
      <formula>NOT(ISERROR(SEARCH("No",E67)))</formula>
    </cfRule>
    <cfRule type="cellIs" dxfId="3470" priority="1731" stopIfTrue="1" operator="equal">
      <formula>"Yes"</formula>
    </cfRule>
    <cfRule type="expression" dxfId="3469" priority="1732" stopIfTrue="1">
      <formula>NOT(ISERROR(SEARCH("n/a",E67)))</formula>
    </cfRule>
    <cfRule type="expression" dxfId="3468" priority="1733" stopIfTrue="1">
      <formula>NOT(ISERROR(SEARCH("partial",E67)))</formula>
    </cfRule>
  </conditionalFormatting>
  <conditionalFormatting sqref="E13 E69:E81 E83:E91 E64:E67 E34:E45 E62 E47:E56 E94:E110 E113">
    <cfRule type="containsText" dxfId="3467" priority="1726" operator="containsText" text="N/A">
      <formula>NOT(ISERROR(SEARCH("N/A",E13)))</formula>
    </cfRule>
    <cfRule type="containsText" dxfId="3466" priority="1727" operator="containsText" text="No">
      <formula>NOT(ISERROR(SEARCH("No",E13)))</formula>
    </cfRule>
    <cfRule type="containsText" dxfId="3465" priority="1728" operator="containsText" text="Partial">
      <formula>NOT(ISERROR(SEARCH("Partial",E13)))</formula>
    </cfRule>
    <cfRule type="containsText" dxfId="3464" priority="1729" operator="containsText" text="Yes">
      <formula>NOT(ISERROR(SEARCH("Yes",E13)))</formula>
    </cfRule>
  </conditionalFormatting>
  <conditionalFormatting sqref="E13 E69:E81 E83:E91 E64:E67 E34:E45 E62 E47:E56 E94:E110 E113">
    <cfRule type="containsText" dxfId="3463" priority="1723" operator="containsText" text="N/A">
      <formula>NOT(ISERROR(SEARCH("N/A",E13)))</formula>
    </cfRule>
    <cfRule type="containsBlanks" dxfId="3462" priority="1724">
      <formula>LEN(TRIM(E13))=0</formula>
    </cfRule>
    <cfRule type="containsText" dxfId="3461" priority="1725" operator="containsText" text="&quot; &quot;">
      <formula>NOT(ISERROR(SEARCH(""" """,E13)))</formula>
    </cfRule>
  </conditionalFormatting>
  <conditionalFormatting sqref="F67">
    <cfRule type="cellIs" dxfId="3460" priority="1715" operator="equal">
      <formula>1</formula>
    </cfRule>
    <cfRule type="cellIs" dxfId="3459" priority="1716" stopIfTrue="1" operator="equal">
      <formula>3</formula>
    </cfRule>
    <cfRule type="cellIs" dxfId="3458" priority="1717" stopIfTrue="1" operator="equal">
      <formula>2</formula>
    </cfRule>
    <cfRule type="cellIs" dxfId="3457" priority="1718" stopIfTrue="1" operator="equal">
      <formula>1</formula>
    </cfRule>
  </conditionalFormatting>
  <conditionalFormatting sqref="F13 F69:F81 F83:F91 F64:F67 F34:F45 F62 F47:F56">
    <cfRule type="cellIs" dxfId="3456" priority="1702" operator="equal">
      <formula>1</formula>
    </cfRule>
    <cfRule type="cellIs" dxfId="3455" priority="1703" operator="equal">
      <formula>1</formula>
    </cfRule>
    <cfRule type="containsText" dxfId="3454" priority="1704" operator="containsText" text="N/A">
      <formula>NOT(ISERROR(SEARCH("N/A",F13)))</formula>
    </cfRule>
    <cfRule type="cellIs" dxfId="3453" priority="1705" operator="equal">
      <formula>1</formula>
    </cfRule>
    <cfRule type="cellIs" dxfId="3452" priority="1706" operator="equal">
      <formula>1</formula>
    </cfRule>
    <cfRule type="cellIs" dxfId="3451" priority="1707" operator="equal">
      <formula>2</formula>
    </cfRule>
    <cfRule type="cellIs" dxfId="3450" priority="1708" operator="equal">
      <formula>2</formula>
    </cfRule>
    <cfRule type="cellIs" dxfId="3449" priority="1709" operator="equal">
      <formula>2</formula>
    </cfRule>
    <cfRule type="cellIs" dxfId="3448" priority="1710" operator="equal">
      <formula>3</formula>
    </cfRule>
    <cfRule type="containsBlanks" dxfId="3447" priority="1711">
      <formula>LEN(TRIM(F13))=0</formula>
    </cfRule>
    <cfRule type="cellIs" dxfId="3446" priority="1712" stopIfTrue="1" operator="equal">
      <formula>3</formula>
    </cfRule>
    <cfRule type="cellIs" dxfId="3445" priority="1713" stopIfTrue="1" operator="equal">
      <formula>2</formula>
    </cfRule>
    <cfRule type="cellIs" dxfId="3444" priority="1714" stopIfTrue="1" operator="equal">
      <formula>1</formula>
    </cfRule>
  </conditionalFormatting>
  <conditionalFormatting sqref="E13:F13 E34:F45 E62:F62 E47:F55">
    <cfRule type="expression" priority="1127">
      <formula>(ISBLANK($G13))*($F13=2)</formula>
    </cfRule>
  </conditionalFormatting>
  <conditionalFormatting sqref="G13 G34:G45 G62 G47:G55">
    <cfRule type="expression" dxfId="3443" priority="1126">
      <formula>(ISBLANK($G13))*($F13=2)</formula>
    </cfRule>
  </conditionalFormatting>
  <conditionalFormatting sqref="E64:F66 E56:F56">
    <cfRule type="expression" priority="1095">
      <formula>(ISBLANK($G56))*($F56=2)</formula>
    </cfRule>
  </conditionalFormatting>
  <conditionalFormatting sqref="G64:G66 G56">
    <cfRule type="expression" dxfId="3442" priority="1094">
      <formula>(ISBLANK($G56))*($F56=2)</formula>
    </cfRule>
  </conditionalFormatting>
  <conditionalFormatting sqref="E69:F81">
    <cfRule type="expression" priority="1063">
      <formula>(ISBLANK($G69))*($F69=2)</formula>
    </cfRule>
  </conditionalFormatting>
  <conditionalFormatting sqref="G69:G81">
    <cfRule type="expression" dxfId="3441" priority="1062">
      <formula>(ISBLANK($G69))*($F69=2)</formula>
    </cfRule>
  </conditionalFormatting>
  <conditionalFormatting sqref="E83:F91 E113 E94:E110">
    <cfRule type="expression" priority="1031">
      <formula>(ISBLANK($G83))*($F83=2)</formula>
    </cfRule>
  </conditionalFormatting>
  <conditionalFormatting sqref="G83:G91 G94:G110 G113">
    <cfRule type="expression" dxfId="3440" priority="1030">
      <formula>(ISBLANK($G83))*($F83=2)</formula>
    </cfRule>
  </conditionalFormatting>
  <conditionalFormatting sqref="E14:E32">
    <cfRule type="cellIs" dxfId="3439" priority="577" stopIfTrue="1" operator="equal">
      <formula>"Yes"</formula>
    </cfRule>
    <cfRule type="expression" dxfId="3438" priority="578" stopIfTrue="1">
      <formula>NOT(ISERROR(SEARCH("n/a",E14)))</formula>
    </cfRule>
    <cfRule type="expression" dxfId="3437" priority="579" stopIfTrue="1">
      <formula>NOT(ISERROR(SEARCH("partial",E14)))</formula>
    </cfRule>
  </conditionalFormatting>
  <conditionalFormatting sqref="F14:F32">
    <cfRule type="cellIs" dxfId="3436" priority="580" stopIfTrue="1" operator="equal">
      <formula>3</formula>
    </cfRule>
    <cfRule type="cellIs" dxfId="3435" priority="581" stopIfTrue="1" operator="equal">
      <formula>2</formula>
    </cfRule>
    <cfRule type="cellIs" dxfId="3434" priority="582" stopIfTrue="1" operator="equal">
      <formula>1</formula>
    </cfRule>
  </conditionalFormatting>
  <conditionalFormatting sqref="E14:E32">
    <cfRule type="cellIs" dxfId="3433" priority="583" stopIfTrue="1" operator="equal">
      <formula>"Yes"</formula>
    </cfRule>
    <cfRule type="cellIs" dxfId="3432" priority="584" stopIfTrue="1" operator="equal">
      <formula>"PARTIAL"</formula>
    </cfRule>
    <cfRule type="cellIs" dxfId="3431" priority="585" stopIfTrue="1" operator="equal">
      <formula>"NO"</formula>
    </cfRule>
  </conditionalFormatting>
  <conditionalFormatting sqref="F14:F32">
    <cfRule type="cellIs" dxfId="3430" priority="576" operator="equal">
      <formula>1</formula>
    </cfRule>
  </conditionalFormatting>
  <conditionalFormatting sqref="E14:E32">
    <cfRule type="containsText" dxfId="3429" priority="572" operator="containsText" text="N/A">
      <formula>NOT(ISERROR(SEARCH("N/A",E14)))</formula>
    </cfRule>
    <cfRule type="containsText" dxfId="3428" priority="573" operator="containsText" text="No">
      <formula>NOT(ISERROR(SEARCH("No",E14)))</formula>
    </cfRule>
    <cfRule type="containsText" dxfId="3427" priority="574" operator="containsText" text="Partial">
      <formula>NOT(ISERROR(SEARCH("Partial",E14)))</formula>
    </cfRule>
    <cfRule type="containsText" dxfId="3426" priority="575" operator="containsText" text="Yes">
      <formula>NOT(ISERROR(SEARCH("Yes",E14)))</formula>
    </cfRule>
  </conditionalFormatting>
  <conditionalFormatting sqref="E14:E32">
    <cfRule type="containsText" dxfId="3425" priority="569" operator="containsText" text="N/A">
      <formula>NOT(ISERROR(SEARCH("N/A",E14)))</formula>
    </cfRule>
    <cfRule type="containsBlanks" dxfId="3424" priority="570">
      <formula>LEN(TRIM(E14))=0</formula>
    </cfRule>
    <cfRule type="containsText" dxfId="3423" priority="571" operator="containsText" text="&quot; &quot;">
      <formula>NOT(ISERROR(SEARCH(""" """,E14)))</formula>
    </cfRule>
  </conditionalFormatting>
  <conditionalFormatting sqref="F14:F32">
    <cfRule type="cellIs" dxfId="3422" priority="556" operator="equal">
      <formula>1</formula>
    </cfRule>
    <cfRule type="cellIs" dxfId="3421" priority="557" operator="equal">
      <formula>1</formula>
    </cfRule>
    <cfRule type="containsText" dxfId="3420" priority="558" operator="containsText" text="N/A">
      <formula>NOT(ISERROR(SEARCH("N/A",F14)))</formula>
    </cfRule>
    <cfRule type="cellIs" dxfId="3419" priority="559" operator="equal">
      <formula>1</formula>
    </cfRule>
    <cfRule type="cellIs" dxfId="3418" priority="560" operator="equal">
      <formula>1</formula>
    </cfRule>
    <cfRule type="cellIs" dxfId="3417" priority="561" operator="equal">
      <formula>2</formula>
    </cfRule>
    <cfRule type="cellIs" dxfId="3416" priority="562" operator="equal">
      <formula>2</formula>
    </cfRule>
    <cfRule type="cellIs" dxfId="3415" priority="563" operator="equal">
      <formula>2</formula>
    </cfRule>
    <cfRule type="cellIs" dxfId="3414" priority="564" operator="equal">
      <formula>3</formula>
    </cfRule>
    <cfRule type="containsBlanks" dxfId="3413" priority="565">
      <formula>LEN(TRIM(F14))=0</formula>
    </cfRule>
    <cfRule type="cellIs" dxfId="3412" priority="566" stopIfTrue="1" operator="equal">
      <formula>3</formula>
    </cfRule>
    <cfRule type="cellIs" dxfId="3411" priority="567" stopIfTrue="1" operator="equal">
      <formula>2</formula>
    </cfRule>
    <cfRule type="cellIs" dxfId="3410" priority="568" stopIfTrue="1" operator="equal">
      <formula>1</formula>
    </cfRule>
  </conditionalFormatting>
  <conditionalFormatting sqref="E14:F32">
    <cfRule type="expression" priority="555">
      <formula>(ISBLANK($G14))*($F14=2)</formula>
    </cfRule>
  </conditionalFormatting>
  <conditionalFormatting sqref="G14:G32">
    <cfRule type="expression" dxfId="3409" priority="554">
      <formula>(ISBLANK($G14))*($F14=2)</formula>
    </cfRule>
  </conditionalFormatting>
  <conditionalFormatting sqref="E57:E61">
    <cfRule type="cellIs" dxfId="3408" priority="545" stopIfTrue="1" operator="equal">
      <formula>"Yes"</formula>
    </cfRule>
    <cfRule type="expression" dxfId="3407" priority="546" stopIfTrue="1">
      <formula>NOT(ISERROR(SEARCH("n/a",E57)))</formula>
    </cfRule>
    <cfRule type="expression" dxfId="3406" priority="547" stopIfTrue="1">
      <formula>NOT(ISERROR(SEARCH("partial",E57)))</formula>
    </cfRule>
  </conditionalFormatting>
  <conditionalFormatting sqref="F57:F61">
    <cfRule type="cellIs" dxfId="3405" priority="548" stopIfTrue="1" operator="equal">
      <formula>3</formula>
    </cfRule>
    <cfRule type="cellIs" dxfId="3404" priority="549" stopIfTrue="1" operator="equal">
      <formula>2</formula>
    </cfRule>
    <cfRule type="cellIs" dxfId="3403" priority="550" stopIfTrue="1" operator="equal">
      <formula>1</formula>
    </cfRule>
  </conditionalFormatting>
  <conditionalFormatting sqref="E57:E61">
    <cfRule type="cellIs" dxfId="3402" priority="551" stopIfTrue="1" operator="equal">
      <formula>"Yes"</formula>
    </cfRule>
    <cfRule type="cellIs" dxfId="3401" priority="552" stopIfTrue="1" operator="equal">
      <formula>"PARTIAL"</formula>
    </cfRule>
    <cfRule type="cellIs" dxfId="3400" priority="553" stopIfTrue="1" operator="equal">
      <formula>"NO"</formula>
    </cfRule>
  </conditionalFormatting>
  <conditionalFormatting sqref="F57:F61">
    <cfRule type="cellIs" dxfId="3399" priority="544" operator="equal">
      <formula>1</formula>
    </cfRule>
  </conditionalFormatting>
  <conditionalFormatting sqref="E57:E61">
    <cfRule type="containsText" dxfId="3398" priority="540" operator="containsText" text="N/A">
      <formula>NOT(ISERROR(SEARCH("N/A",E57)))</formula>
    </cfRule>
    <cfRule type="containsText" dxfId="3397" priority="541" operator="containsText" text="No">
      <formula>NOT(ISERROR(SEARCH("No",E57)))</formula>
    </cfRule>
    <cfRule type="containsText" dxfId="3396" priority="542" operator="containsText" text="Partial">
      <formula>NOT(ISERROR(SEARCH("Partial",E57)))</formula>
    </cfRule>
    <cfRule type="containsText" dxfId="3395" priority="543" operator="containsText" text="Yes">
      <formula>NOT(ISERROR(SEARCH("Yes",E57)))</formula>
    </cfRule>
  </conditionalFormatting>
  <conditionalFormatting sqref="E57:E61">
    <cfRule type="containsText" dxfId="3394" priority="537" operator="containsText" text="N/A">
      <formula>NOT(ISERROR(SEARCH("N/A",E57)))</formula>
    </cfRule>
    <cfRule type="containsBlanks" dxfId="3393" priority="538">
      <formula>LEN(TRIM(E57))=0</formula>
    </cfRule>
    <cfRule type="containsText" dxfId="3392" priority="539" operator="containsText" text="&quot; &quot;">
      <formula>NOT(ISERROR(SEARCH(""" """,E57)))</formula>
    </cfRule>
  </conditionalFormatting>
  <conditionalFormatting sqref="F57:F61">
    <cfRule type="cellIs" dxfId="3391" priority="524" operator="equal">
      <formula>1</formula>
    </cfRule>
    <cfRule type="cellIs" dxfId="3390" priority="525" operator="equal">
      <formula>1</formula>
    </cfRule>
    <cfRule type="containsText" dxfId="3389" priority="526" operator="containsText" text="N/A">
      <formula>NOT(ISERROR(SEARCH("N/A",F57)))</formula>
    </cfRule>
    <cfRule type="cellIs" dxfId="3388" priority="527" operator="equal">
      <formula>1</formula>
    </cfRule>
    <cfRule type="cellIs" dxfId="3387" priority="528" operator="equal">
      <formula>1</formula>
    </cfRule>
    <cfRule type="cellIs" dxfId="3386" priority="529" operator="equal">
      <formula>2</formula>
    </cfRule>
    <cfRule type="cellIs" dxfId="3385" priority="530" operator="equal">
      <formula>2</formula>
    </cfRule>
    <cfRule type="cellIs" dxfId="3384" priority="531" operator="equal">
      <formula>2</formula>
    </cfRule>
    <cfRule type="cellIs" dxfId="3383" priority="532" operator="equal">
      <formula>3</formula>
    </cfRule>
    <cfRule type="containsBlanks" dxfId="3382" priority="533">
      <formula>LEN(TRIM(F57))=0</formula>
    </cfRule>
    <cfRule type="cellIs" dxfId="3381" priority="534" stopIfTrue="1" operator="equal">
      <formula>3</formula>
    </cfRule>
    <cfRule type="cellIs" dxfId="3380" priority="535" stopIfTrue="1" operator="equal">
      <formula>2</formula>
    </cfRule>
    <cfRule type="cellIs" dxfId="3379" priority="536" stopIfTrue="1" operator="equal">
      <formula>1</formula>
    </cfRule>
  </conditionalFormatting>
  <conditionalFormatting sqref="E57:F61">
    <cfRule type="expression" priority="523">
      <formula>(ISBLANK($G57))*($F57=2)</formula>
    </cfRule>
  </conditionalFormatting>
  <conditionalFormatting sqref="G57:G61">
    <cfRule type="expression" dxfId="3378" priority="522">
      <formula>(ISBLANK($G57))*($F57=2)</formula>
    </cfRule>
  </conditionalFormatting>
  <conditionalFormatting sqref="E63">
    <cfRule type="cellIs" dxfId="3377" priority="513" stopIfTrue="1" operator="equal">
      <formula>"Yes"</formula>
    </cfRule>
    <cfRule type="expression" dxfId="3376" priority="514" stopIfTrue="1">
      <formula>NOT(ISERROR(SEARCH("n/a",E63)))</formula>
    </cfRule>
    <cfRule type="expression" dxfId="3375" priority="515" stopIfTrue="1">
      <formula>NOT(ISERROR(SEARCH("partial",E63)))</formula>
    </cfRule>
  </conditionalFormatting>
  <conditionalFormatting sqref="F63">
    <cfRule type="cellIs" dxfId="3374" priority="516" stopIfTrue="1" operator="equal">
      <formula>3</formula>
    </cfRule>
    <cfRule type="cellIs" dxfId="3373" priority="517" stopIfTrue="1" operator="equal">
      <formula>2</formula>
    </cfRule>
    <cfRule type="cellIs" dxfId="3372" priority="518" stopIfTrue="1" operator="equal">
      <formula>1</formula>
    </cfRule>
  </conditionalFormatting>
  <conditionalFormatting sqref="E63">
    <cfRule type="cellIs" dxfId="3371" priority="519" stopIfTrue="1" operator="equal">
      <formula>"Yes"</formula>
    </cfRule>
    <cfRule type="cellIs" dxfId="3370" priority="520" stopIfTrue="1" operator="equal">
      <formula>"PARTIAL"</formula>
    </cfRule>
    <cfRule type="cellIs" dxfId="3369" priority="521" stopIfTrue="1" operator="equal">
      <formula>"NO"</formula>
    </cfRule>
  </conditionalFormatting>
  <conditionalFormatting sqref="F63">
    <cfRule type="cellIs" dxfId="3368" priority="512" operator="equal">
      <formula>1</formula>
    </cfRule>
  </conditionalFormatting>
  <conditionalFormatting sqref="E63">
    <cfRule type="containsText" dxfId="3367" priority="508" operator="containsText" text="N/A">
      <formula>NOT(ISERROR(SEARCH("N/A",E63)))</formula>
    </cfRule>
    <cfRule type="containsText" dxfId="3366" priority="509" operator="containsText" text="No">
      <formula>NOT(ISERROR(SEARCH("No",E63)))</formula>
    </cfRule>
    <cfRule type="containsText" dxfId="3365" priority="510" operator="containsText" text="Partial">
      <formula>NOT(ISERROR(SEARCH("Partial",E63)))</formula>
    </cfRule>
    <cfRule type="containsText" dxfId="3364" priority="511" operator="containsText" text="Yes">
      <formula>NOT(ISERROR(SEARCH("Yes",E63)))</formula>
    </cfRule>
  </conditionalFormatting>
  <conditionalFormatting sqref="E63">
    <cfRule type="containsText" dxfId="3363" priority="505" operator="containsText" text="N/A">
      <formula>NOT(ISERROR(SEARCH("N/A",E63)))</formula>
    </cfRule>
    <cfRule type="containsBlanks" dxfId="3362" priority="506">
      <formula>LEN(TRIM(E63))=0</formula>
    </cfRule>
    <cfRule type="containsText" dxfId="3361" priority="507" operator="containsText" text="&quot; &quot;">
      <formula>NOT(ISERROR(SEARCH(""" """,E63)))</formula>
    </cfRule>
  </conditionalFormatting>
  <conditionalFormatting sqref="F63">
    <cfRule type="cellIs" dxfId="3360" priority="492" operator="equal">
      <formula>1</formula>
    </cfRule>
    <cfRule type="cellIs" dxfId="3359" priority="493" operator="equal">
      <formula>1</formula>
    </cfRule>
    <cfRule type="containsText" dxfId="3358" priority="494" operator="containsText" text="N/A">
      <formula>NOT(ISERROR(SEARCH("N/A",F63)))</formula>
    </cfRule>
    <cfRule type="cellIs" dxfId="3357" priority="495" operator="equal">
      <formula>1</formula>
    </cfRule>
    <cfRule type="cellIs" dxfId="3356" priority="496" operator="equal">
      <formula>1</formula>
    </cfRule>
    <cfRule type="cellIs" dxfId="3355" priority="497" operator="equal">
      <formula>2</formula>
    </cfRule>
    <cfRule type="cellIs" dxfId="3354" priority="498" operator="equal">
      <formula>2</formula>
    </cfRule>
    <cfRule type="cellIs" dxfId="3353" priority="499" operator="equal">
      <formula>2</formula>
    </cfRule>
    <cfRule type="cellIs" dxfId="3352" priority="500" operator="equal">
      <formula>3</formula>
    </cfRule>
    <cfRule type="containsBlanks" dxfId="3351" priority="501">
      <formula>LEN(TRIM(F63))=0</formula>
    </cfRule>
    <cfRule type="cellIs" dxfId="3350" priority="502" stopIfTrue="1" operator="equal">
      <formula>3</formula>
    </cfRule>
    <cfRule type="cellIs" dxfId="3349" priority="503" stopIfTrue="1" operator="equal">
      <formula>2</formula>
    </cfRule>
    <cfRule type="cellIs" dxfId="3348" priority="504" stopIfTrue="1" operator="equal">
      <formula>1</formula>
    </cfRule>
  </conditionalFormatting>
  <conditionalFormatting sqref="E63:F63">
    <cfRule type="expression" priority="491">
      <formula>(ISBLANK($G63))*($F63=2)</formula>
    </cfRule>
  </conditionalFormatting>
  <conditionalFormatting sqref="G63">
    <cfRule type="expression" dxfId="3347" priority="490">
      <formula>(ISBLANK($G63))*($F63=2)</formula>
    </cfRule>
  </conditionalFormatting>
  <conditionalFormatting sqref="E46">
    <cfRule type="cellIs" dxfId="3346" priority="481" stopIfTrue="1" operator="equal">
      <formula>"Yes"</formula>
    </cfRule>
    <cfRule type="expression" dxfId="3345" priority="482" stopIfTrue="1">
      <formula>NOT(ISERROR(SEARCH("n/a",E46)))</formula>
    </cfRule>
    <cfRule type="expression" dxfId="3344" priority="483" stopIfTrue="1">
      <formula>NOT(ISERROR(SEARCH("partial",E46)))</formula>
    </cfRule>
  </conditionalFormatting>
  <conditionalFormatting sqref="F46">
    <cfRule type="cellIs" dxfId="3343" priority="484" stopIfTrue="1" operator="equal">
      <formula>3</formula>
    </cfRule>
    <cfRule type="cellIs" dxfId="3342" priority="485" stopIfTrue="1" operator="equal">
      <formula>2</formula>
    </cfRule>
    <cfRule type="cellIs" dxfId="3341" priority="486" stopIfTrue="1" operator="equal">
      <formula>1</formula>
    </cfRule>
  </conditionalFormatting>
  <conditionalFormatting sqref="E46">
    <cfRule type="cellIs" dxfId="3340" priority="487" stopIfTrue="1" operator="equal">
      <formula>"Yes"</formula>
    </cfRule>
    <cfRule type="cellIs" dxfId="3339" priority="488" stopIfTrue="1" operator="equal">
      <formula>"PARTIAL"</formula>
    </cfRule>
    <cfRule type="cellIs" dxfId="3338" priority="489" stopIfTrue="1" operator="equal">
      <formula>"NO"</formula>
    </cfRule>
  </conditionalFormatting>
  <conditionalFormatting sqref="F46">
    <cfRule type="cellIs" dxfId="3337" priority="480" operator="equal">
      <formula>1</formula>
    </cfRule>
  </conditionalFormatting>
  <conditionalFormatting sqref="E46">
    <cfRule type="containsText" dxfId="3336" priority="476" operator="containsText" text="N/A">
      <formula>NOT(ISERROR(SEARCH("N/A",E46)))</formula>
    </cfRule>
    <cfRule type="containsText" dxfId="3335" priority="477" operator="containsText" text="No">
      <formula>NOT(ISERROR(SEARCH("No",E46)))</formula>
    </cfRule>
    <cfRule type="containsText" dxfId="3334" priority="478" operator="containsText" text="Partial">
      <formula>NOT(ISERROR(SEARCH("Partial",E46)))</formula>
    </cfRule>
    <cfRule type="containsText" dxfId="3333" priority="479" operator="containsText" text="Yes">
      <formula>NOT(ISERROR(SEARCH("Yes",E46)))</formula>
    </cfRule>
  </conditionalFormatting>
  <conditionalFormatting sqref="E46">
    <cfRule type="containsText" dxfId="3332" priority="473" operator="containsText" text="N/A">
      <formula>NOT(ISERROR(SEARCH("N/A",E46)))</formula>
    </cfRule>
    <cfRule type="containsBlanks" dxfId="3331" priority="474">
      <formula>LEN(TRIM(E46))=0</formula>
    </cfRule>
    <cfRule type="containsText" dxfId="3330" priority="475" operator="containsText" text="&quot; &quot;">
      <formula>NOT(ISERROR(SEARCH(""" """,E46)))</formula>
    </cfRule>
  </conditionalFormatting>
  <conditionalFormatting sqref="F46">
    <cfRule type="cellIs" dxfId="3329" priority="460" operator="equal">
      <formula>1</formula>
    </cfRule>
    <cfRule type="cellIs" dxfId="3328" priority="461" operator="equal">
      <formula>1</formula>
    </cfRule>
    <cfRule type="containsText" dxfId="3327" priority="462" operator="containsText" text="N/A">
      <formula>NOT(ISERROR(SEARCH("N/A",F46)))</formula>
    </cfRule>
    <cfRule type="cellIs" dxfId="3326" priority="463" operator="equal">
      <formula>1</formula>
    </cfRule>
    <cfRule type="cellIs" dxfId="3325" priority="464" operator="equal">
      <formula>1</formula>
    </cfRule>
    <cfRule type="cellIs" dxfId="3324" priority="465" operator="equal">
      <formula>2</formula>
    </cfRule>
    <cfRule type="cellIs" dxfId="3323" priority="466" operator="equal">
      <formula>2</formula>
    </cfRule>
    <cfRule type="cellIs" dxfId="3322" priority="467" operator="equal">
      <formula>2</formula>
    </cfRule>
    <cfRule type="cellIs" dxfId="3321" priority="468" operator="equal">
      <formula>3</formula>
    </cfRule>
    <cfRule type="containsBlanks" dxfId="3320" priority="469">
      <formula>LEN(TRIM(F46))=0</formula>
    </cfRule>
    <cfRule type="cellIs" dxfId="3319" priority="470" stopIfTrue="1" operator="equal">
      <formula>3</formula>
    </cfRule>
    <cfRule type="cellIs" dxfId="3318" priority="471" stopIfTrue="1" operator="equal">
      <formula>2</formula>
    </cfRule>
    <cfRule type="cellIs" dxfId="3317" priority="472" stopIfTrue="1" operator="equal">
      <formula>1</formula>
    </cfRule>
  </conditionalFormatting>
  <conditionalFormatting sqref="E46:F46">
    <cfRule type="expression" priority="459">
      <formula>(ISBLANK($G46))*($F46=2)</formula>
    </cfRule>
  </conditionalFormatting>
  <conditionalFormatting sqref="G46">
    <cfRule type="expression" dxfId="3316" priority="458">
      <formula>(ISBLANK($G46))*($F46=2)</formula>
    </cfRule>
  </conditionalFormatting>
  <conditionalFormatting sqref="E92">
    <cfRule type="cellIs" dxfId="3315" priority="449" stopIfTrue="1" operator="equal">
      <formula>"Yes"</formula>
    </cfRule>
    <cfRule type="expression" dxfId="3314" priority="450" stopIfTrue="1">
      <formula>NOT(ISERROR(SEARCH("n/a",E92)))</formula>
    </cfRule>
    <cfRule type="expression" dxfId="3313" priority="451" stopIfTrue="1">
      <formula>NOT(ISERROR(SEARCH("partial",E92)))</formula>
    </cfRule>
  </conditionalFormatting>
  <conditionalFormatting sqref="F92">
    <cfRule type="cellIs" dxfId="3312" priority="452" stopIfTrue="1" operator="equal">
      <formula>3</formula>
    </cfRule>
    <cfRule type="cellIs" dxfId="3311" priority="453" stopIfTrue="1" operator="equal">
      <formula>2</formula>
    </cfRule>
    <cfRule type="cellIs" dxfId="3310" priority="454" stopIfTrue="1" operator="equal">
      <formula>1</formula>
    </cfRule>
  </conditionalFormatting>
  <conditionalFormatting sqref="E92">
    <cfRule type="cellIs" dxfId="3309" priority="455" stopIfTrue="1" operator="equal">
      <formula>"Yes"</formula>
    </cfRule>
    <cfRule type="cellIs" dxfId="3308" priority="456" stopIfTrue="1" operator="equal">
      <formula>"PARTIAL"</formula>
    </cfRule>
    <cfRule type="cellIs" dxfId="3307" priority="457" stopIfTrue="1" operator="equal">
      <formula>"NO"</formula>
    </cfRule>
  </conditionalFormatting>
  <conditionalFormatting sqref="F92">
    <cfRule type="cellIs" dxfId="3306" priority="448" operator="equal">
      <formula>1</formula>
    </cfRule>
  </conditionalFormatting>
  <conditionalFormatting sqref="E92">
    <cfRule type="containsText" dxfId="3305" priority="444" operator="containsText" text="N/A">
      <formula>NOT(ISERROR(SEARCH("N/A",E92)))</formula>
    </cfRule>
    <cfRule type="containsText" dxfId="3304" priority="445" operator="containsText" text="No">
      <formula>NOT(ISERROR(SEARCH("No",E92)))</formula>
    </cfRule>
    <cfRule type="containsText" dxfId="3303" priority="446" operator="containsText" text="Partial">
      <formula>NOT(ISERROR(SEARCH("Partial",E92)))</formula>
    </cfRule>
    <cfRule type="containsText" dxfId="3302" priority="447" operator="containsText" text="Yes">
      <formula>NOT(ISERROR(SEARCH("Yes",E92)))</formula>
    </cfRule>
  </conditionalFormatting>
  <conditionalFormatting sqref="E92">
    <cfRule type="containsText" dxfId="3301" priority="441" operator="containsText" text="N/A">
      <formula>NOT(ISERROR(SEARCH("N/A",E92)))</formula>
    </cfRule>
    <cfRule type="containsBlanks" dxfId="3300" priority="442">
      <formula>LEN(TRIM(E92))=0</formula>
    </cfRule>
    <cfRule type="containsText" dxfId="3299" priority="443" operator="containsText" text="&quot; &quot;">
      <formula>NOT(ISERROR(SEARCH(""" """,E92)))</formula>
    </cfRule>
  </conditionalFormatting>
  <conditionalFormatting sqref="F92">
    <cfRule type="cellIs" dxfId="3298" priority="428" operator="equal">
      <formula>1</formula>
    </cfRule>
    <cfRule type="cellIs" dxfId="3297" priority="429" operator="equal">
      <formula>1</formula>
    </cfRule>
    <cfRule type="containsText" dxfId="3296" priority="430" operator="containsText" text="N/A">
      <formula>NOT(ISERROR(SEARCH("N/A",F92)))</formula>
    </cfRule>
    <cfRule type="cellIs" dxfId="3295" priority="431" operator="equal">
      <formula>1</formula>
    </cfRule>
    <cfRule type="cellIs" dxfId="3294" priority="432" operator="equal">
      <formula>1</formula>
    </cfRule>
    <cfRule type="cellIs" dxfId="3293" priority="433" operator="equal">
      <formula>2</formula>
    </cfRule>
    <cfRule type="cellIs" dxfId="3292" priority="434" operator="equal">
      <formula>2</formula>
    </cfRule>
    <cfRule type="cellIs" dxfId="3291" priority="435" operator="equal">
      <formula>2</formula>
    </cfRule>
    <cfRule type="cellIs" dxfId="3290" priority="436" operator="equal">
      <formula>3</formula>
    </cfRule>
    <cfRule type="containsBlanks" dxfId="3289" priority="437">
      <formula>LEN(TRIM(F92))=0</formula>
    </cfRule>
    <cfRule type="cellIs" dxfId="3288" priority="438" stopIfTrue="1" operator="equal">
      <formula>3</formula>
    </cfRule>
    <cfRule type="cellIs" dxfId="3287" priority="439" stopIfTrue="1" operator="equal">
      <formula>2</formula>
    </cfRule>
    <cfRule type="cellIs" dxfId="3286" priority="440" stopIfTrue="1" operator="equal">
      <formula>1</formula>
    </cfRule>
  </conditionalFormatting>
  <conditionalFormatting sqref="E92:F92">
    <cfRule type="expression" priority="427">
      <formula>(ISBLANK($G92))*($F92=2)</formula>
    </cfRule>
  </conditionalFormatting>
  <conditionalFormatting sqref="G92">
    <cfRule type="expression" dxfId="3285" priority="426">
      <formula>(ISBLANK($G92))*($F92=2)</formula>
    </cfRule>
  </conditionalFormatting>
  <conditionalFormatting sqref="E111">
    <cfRule type="cellIs" dxfId="3284" priority="417" stopIfTrue="1" operator="equal">
      <formula>"Yes"</formula>
    </cfRule>
    <cfRule type="expression" dxfId="3283" priority="418" stopIfTrue="1">
      <formula>NOT(ISERROR(SEARCH("n/a",E111)))</formula>
    </cfRule>
    <cfRule type="expression" dxfId="3282" priority="419" stopIfTrue="1">
      <formula>NOT(ISERROR(SEARCH("partial",E111)))</formula>
    </cfRule>
  </conditionalFormatting>
  <conditionalFormatting sqref="E111">
    <cfRule type="cellIs" dxfId="3281" priority="423" stopIfTrue="1" operator="equal">
      <formula>"Yes"</formula>
    </cfRule>
    <cfRule type="cellIs" dxfId="3280" priority="424" stopIfTrue="1" operator="equal">
      <formula>"PARTIAL"</formula>
    </cfRule>
    <cfRule type="cellIs" dxfId="3279" priority="425" stopIfTrue="1" operator="equal">
      <formula>"NO"</formula>
    </cfRule>
  </conditionalFormatting>
  <conditionalFormatting sqref="E111">
    <cfRule type="containsText" dxfId="3278" priority="412" operator="containsText" text="N/A">
      <formula>NOT(ISERROR(SEARCH("N/A",E111)))</formula>
    </cfRule>
    <cfRule type="containsText" dxfId="3277" priority="413" operator="containsText" text="No">
      <formula>NOT(ISERROR(SEARCH("No",E111)))</formula>
    </cfRule>
    <cfRule type="containsText" dxfId="3276" priority="414" operator="containsText" text="Partial">
      <formula>NOT(ISERROR(SEARCH("Partial",E111)))</formula>
    </cfRule>
    <cfRule type="containsText" dxfId="3275" priority="415" operator="containsText" text="Yes">
      <formula>NOT(ISERROR(SEARCH("Yes",E111)))</formula>
    </cfRule>
  </conditionalFormatting>
  <conditionalFormatting sqref="E111">
    <cfRule type="containsText" dxfId="3274" priority="409" operator="containsText" text="N/A">
      <formula>NOT(ISERROR(SEARCH("N/A",E111)))</formula>
    </cfRule>
    <cfRule type="containsBlanks" dxfId="3273" priority="410">
      <formula>LEN(TRIM(E111))=0</formula>
    </cfRule>
    <cfRule type="containsText" dxfId="3272" priority="411" operator="containsText" text="&quot; &quot;">
      <formula>NOT(ISERROR(SEARCH(""" """,E111)))</formula>
    </cfRule>
  </conditionalFormatting>
  <conditionalFormatting sqref="E111">
    <cfRule type="expression" priority="395">
      <formula>(ISBLANK($G111))*($F111=2)</formula>
    </cfRule>
  </conditionalFormatting>
  <conditionalFormatting sqref="G111">
    <cfRule type="expression" dxfId="3271" priority="394">
      <formula>(ISBLANK($G111))*($F111=2)</formula>
    </cfRule>
  </conditionalFormatting>
  <conditionalFormatting sqref="F94">
    <cfRule type="cellIs" dxfId="3270" priority="391" stopIfTrue="1" operator="equal">
      <formula>3</formula>
    </cfRule>
    <cfRule type="cellIs" dxfId="3269" priority="392" stopIfTrue="1" operator="equal">
      <formula>2</formula>
    </cfRule>
    <cfRule type="cellIs" dxfId="3268" priority="393" stopIfTrue="1" operator="equal">
      <formula>1</formula>
    </cfRule>
  </conditionalFormatting>
  <conditionalFormatting sqref="F94">
    <cfRule type="cellIs" dxfId="3267" priority="390" operator="equal">
      <formula>1</formula>
    </cfRule>
  </conditionalFormatting>
  <conditionalFormatting sqref="F94">
    <cfRule type="cellIs" dxfId="3266" priority="377" operator="equal">
      <formula>1</formula>
    </cfRule>
    <cfRule type="cellIs" dxfId="3265" priority="378" operator="equal">
      <formula>1</formula>
    </cfRule>
    <cfRule type="containsText" dxfId="3264" priority="379" operator="containsText" text="N/A">
      <formula>NOT(ISERROR(SEARCH("N/A",F94)))</formula>
    </cfRule>
    <cfRule type="cellIs" dxfId="3263" priority="380" operator="equal">
      <formula>1</formula>
    </cfRule>
    <cfRule type="cellIs" dxfId="3262" priority="381" operator="equal">
      <formula>1</formula>
    </cfRule>
    <cfRule type="cellIs" dxfId="3261" priority="382" operator="equal">
      <formula>2</formula>
    </cfRule>
    <cfRule type="cellIs" dxfId="3260" priority="383" operator="equal">
      <formula>2</formula>
    </cfRule>
    <cfRule type="cellIs" dxfId="3259" priority="384" operator="equal">
      <formula>2</formula>
    </cfRule>
    <cfRule type="cellIs" dxfId="3258" priority="385" operator="equal">
      <formula>3</formula>
    </cfRule>
    <cfRule type="containsBlanks" dxfId="3257" priority="386">
      <formula>LEN(TRIM(F94))=0</formula>
    </cfRule>
    <cfRule type="cellIs" dxfId="3256" priority="387" stopIfTrue="1" operator="equal">
      <formula>3</formula>
    </cfRule>
    <cfRule type="cellIs" dxfId="3255" priority="388" stopIfTrue="1" operator="equal">
      <formula>2</formula>
    </cfRule>
    <cfRule type="cellIs" dxfId="3254" priority="389" stopIfTrue="1" operator="equal">
      <formula>1</formula>
    </cfRule>
  </conditionalFormatting>
  <conditionalFormatting sqref="F94">
    <cfRule type="expression" priority="376">
      <formula>(ISBLANK($G94))*($F94=2)</formula>
    </cfRule>
  </conditionalFormatting>
  <conditionalFormatting sqref="F95">
    <cfRule type="cellIs" dxfId="3253" priority="373" stopIfTrue="1" operator="equal">
      <formula>3</formula>
    </cfRule>
    <cfRule type="cellIs" dxfId="3252" priority="374" stopIfTrue="1" operator="equal">
      <formula>2</formula>
    </cfRule>
    <cfRule type="cellIs" dxfId="3251" priority="375" stopIfTrue="1" operator="equal">
      <formula>1</formula>
    </cfRule>
  </conditionalFormatting>
  <conditionalFormatting sqref="F95">
    <cfRule type="cellIs" dxfId="3250" priority="372" operator="equal">
      <formula>1</formula>
    </cfRule>
  </conditionalFormatting>
  <conditionalFormatting sqref="F95">
    <cfRule type="cellIs" dxfId="3249" priority="359" operator="equal">
      <formula>1</formula>
    </cfRule>
    <cfRule type="cellIs" dxfId="3248" priority="360" operator="equal">
      <formula>1</formula>
    </cfRule>
    <cfRule type="containsText" dxfId="3247" priority="361" operator="containsText" text="N/A">
      <formula>NOT(ISERROR(SEARCH("N/A",F95)))</formula>
    </cfRule>
    <cfRule type="cellIs" dxfId="3246" priority="362" operator="equal">
      <formula>1</formula>
    </cfRule>
    <cfRule type="cellIs" dxfId="3245" priority="363" operator="equal">
      <formula>1</formula>
    </cfRule>
    <cfRule type="cellIs" dxfId="3244" priority="364" operator="equal">
      <formula>2</formula>
    </cfRule>
    <cfRule type="cellIs" dxfId="3243" priority="365" operator="equal">
      <formula>2</formula>
    </cfRule>
    <cfRule type="cellIs" dxfId="3242" priority="366" operator="equal">
      <formula>2</formula>
    </cfRule>
    <cfRule type="cellIs" dxfId="3241" priority="367" operator="equal">
      <formula>3</formula>
    </cfRule>
    <cfRule type="containsBlanks" dxfId="3240" priority="368">
      <formula>LEN(TRIM(F95))=0</formula>
    </cfRule>
    <cfRule type="cellIs" dxfId="3239" priority="369" stopIfTrue="1" operator="equal">
      <formula>3</formula>
    </cfRule>
    <cfRule type="cellIs" dxfId="3238" priority="370" stopIfTrue="1" operator="equal">
      <formula>2</formula>
    </cfRule>
    <cfRule type="cellIs" dxfId="3237" priority="371" stopIfTrue="1" operator="equal">
      <formula>1</formula>
    </cfRule>
  </conditionalFormatting>
  <conditionalFormatting sqref="F95">
    <cfRule type="expression" priority="358">
      <formula>(ISBLANK($G95))*($F95=2)</formula>
    </cfRule>
  </conditionalFormatting>
  <conditionalFormatting sqref="F96">
    <cfRule type="cellIs" dxfId="3236" priority="355" stopIfTrue="1" operator="equal">
      <formula>3</formula>
    </cfRule>
    <cfRule type="cellIs" dxfId="3235" priority="356" stopIfTrue="1" operator="equal">
      <formula>2</formula>
    </cfRule>
    <cfRule type="cellIs" dxfId="3234" priority="357" stopIfTrue="1" operator="equal">
      <formula>1</formula>
    </cfRule>
  </conditionalFormatting>
  <conditionalFormatting sqref="F96">
    <cfRule type="cellIs" dxfId="3233" priority="354" operator="equal">
      <formula>1</formula>
    </cfRule>
  </conditionalFormatting>
  <conditionalFormatting sqref="F96">
    <cfRule type="cellIs" dxfId="3232" priority="341" operator="equal">
      <formula>1</formula>
    </cfRule>
    <cfRule type="cellIs" dxfId="3231" priority="342" operator="equal">
      <formula>1</formula>
    </cfRule>
    <cfRule type="containsText" dxfId="3230" priority="343" operator="containsText" text="N/A">
      <formula>NOT(ISERROR(SEARCH("N/A",F96)))</formula>
    </cfRule>
    <cfRule type="cellIs" dxfId="3229" priority="344" operator="equal">
      <formula>1</formula>
    </cfRule>
    <cfRule type="cellIs" dxfId="3228" priority="345" operator="equal">
      <formula>1</formula>
    </cfRule>
    <cfRule type="cellIs" dxfId="3227" priority="346" operator="equal">
      <formula>2</formula>
    </cfRule>
    <cfRule type="cellIs" dxfId="3226" priority="347" operator="equal">
      <formula>2</formula>
    </cfRule>
    <cfRule type="cellIs" dxfId="3225" priority="348" operator="equal">
      <formula>2</formula>
    </cfRule>
    <cfRule type="cellIs" dxfId="3224" priority="349" operator="equal">
      <formula>3</formula>
    </cfRule>
    <cfRule type="containsBlanks" dxfId="3223" priority="350">
      <formula>LEN(TRIM(F96))=0</formula>
    </cfRule>
    <cfRule type="cellIs" dxfId="3222" priority="351" stopIfTrue="1" operator="equal">
      <formula>3</formula>
    </cfRule>
    <cfRule type="cellIs" dxfId="3221" priority="352" stopIfTrue="1" operator="equal">
      <formula>2</formula>
    </cfRule>
    <cfRule type="cellIs" dxfId="3220" priority="353" stopIfTrue="1" operator="equal">
      <formula>1</formula>
    </cfRule>
  </conditionalFormatting>
  <conditionalFormatting sqref="F96">
    <cfRule type="expression" priority="340">
      <formula>(ISBLANK($G96))*($F96=2)</formula>
    </cfRule>
  </conditionalFormatting>
  <conditionalFormatting sqref="F97">
    <cfRule type="cellIs" dxfId="3219" priority="337" stopIfTrue="1" operator="equal">
      <formula>3</formula>
    </cfRule>
    <cfRule type="cellIs" dxfId="3218" priority="338" stopIfTrue="1" operator="equal">
      <formula>2</formula>
    </cfRule>
    <cfRule type="cellIs" dxfId="3217" priority="339" stopIfTrue="1" operator="equal">
      <formula>1</formula>
    </cfRule>
  </conditionalFormatting>
  <conditionalFormatting sqref="F97">
    <cfRule type="cellIs" dxfId="3216" priority="336" operator="equal">
      <formula>1</formula>
    </cfRule>
  </conditionalFormatting>
  <conditionalFormatting sqref="F97">
    <cfRule type="cellIs" dxfId="3215" priority="323" operator="equal">
      <formula>1</formula>
    </cfRule>
    <cfRule type="cellIs" dxfId="3214" priority="324" operator="equal">
      <formula>1</formula>
    </cfRule>
    <cfRule type="containsText" dxfId="3213" priority="325" operator="containsText" text="N/A">
      <formula>NOT(ISERROR(SEARCH("N/A",F97)))</formula>
    </cfRule>
    <cfRule type="cellIs" dxfId="3212" priority="326" operator="equal">
      <formula>1</formula>
    </cfRule>
    <cfRule type="cellIs" dxfId="3211" priority="327" operator="equal">
      <formula>1</formula>
    </cfRule>
    <cfRule type="cellIs" dxfId="3210" priority="328" operator="equal">
      <formula>2</formula>
    </cfRule>
    <cfRule type="cellIs" dxfId="3209" priority="329" operator="equal">
      <formula>2</formula>
    </cfRule>
    <cfRule type="cellIs" dxfId="3208" priority="330" operator="equal">
      <formula>2</formula>
    </cfRule>
    <cfRule type="cellIs" dxfId="3207" priority="331" operator="equal">
      <formula>3</formula>
    </cfRule>
    <cfRule type="containsBlanks" dxfId="3206" priority="332">
      <formula>LEN(TRIM(F97))=0</formula>
    </cfRule>
    <cfRule type="cellIs" dxfId="3205" priority="333" stopIfTrue="1" operator="equal">
      <formula>3</formula>
    </cfRule>
    <cfRule type="cellIs" dxfId="3204" priority="334" stopIfTrue="1" operator="equal">
      <formula>2</formula>
    </cfRule>
    <cfRule type="cellIs" dxfId="3203" priority="335" stopIfTrue="1" operator="equal">
      <formula>1</formula>
    </cfRule>
  </conditionalFormatting>
  <conditionalFormatting sqref="F97">
    <cfRule type="expression" priority="322">
      <formula>(ISBLANK($G97))*($F97=2)</formula>
    </cfRule>
  </conditionalFormatting>
  <conditionalFormatting sqref="F98">
    <cfRule type="cellIs" dxfId="3202" priority="319" stopIfTrue="1" operator="equal">
      <formula>3</formula>
    </cfRule>
    <cfRule type="cellIs" dxfId="3201" priority="320" stopIfTrue="1" operator="equal">
      <formula>2</formula>
    </cfRule>
    <cfRule type="cellIs" dxfId="3200" priority="321" stopIfTrue="1" operator="equal">
      <formula>1</formula>
    </cfRule>
  </conditionalFormatting>
  <conditionalFormatting sqref="F98">
    <cfRule type="cellIs" dxfId="3199" priority="318" operator="equal">
      <formula>1</formula>
    </cfRule>
  </conditionalFormatting>
  <conditionalFormatting sqref="F98">
    <cfRule type="cellIs" dxfId="3198" priority="305" operator="equal">
      <formula>1</formula>
    </cfRule>
    <cfRule type="cellIs" dxfId="3197" priority="306" operator="equal">
      <formula>1</formula>
    </cfRule>
    <cfRule type="containsText" dxfId="3196" priority="307" operator="containsText" text="N/A">
      <formula>NOT(ISERROR(SEARCH("N/A",F98)))</formula>
    </cfRule>
    <cfRule type="cellIs" dxfId="3195" priority="308" operator="equal">
      <formula>1</formula>
    </cfRule>
    <cfRule type="cellIs" dxfId="3194" priority="309" operator="equal">
      <formula>1</formula>
    </cfRule>
    <cfRule type="cellIs" dxfId="3193" priority="310" operator="equal">
      <formula>2</formula>
    </cfRule>
    <cfRule type="cellIs" dxfId="3192" priority="311" operator="equal">
      <formula>2</formula>
    </cfRule>
    <cfRule type="cellIs" dxfId="3191" priority="312" operator="equal">
      <formula>2</formula>
    </cfRule>
    <cfRule type="cellIs" dxfId="3190" priority="313" operator="equal">
      <formula>3</formula>
    </cfRule>
    <cfRule type="containsBlanks" dxfId="3189" priority="314">
      <formula>LEN(TRIM(F98))=0</formula>
    </cfRule>
    <cfRule type="cellIs" dxfId="3188" priority="315" stopIfTrue="1" operator="equal">
      <formula>3</formula>
    </cfRule>
    <cfRule type="cellIs" dxfId="3187" priority="316" stopIfTrue="1" operator="equal">
      <formula>2</formula>
    </cfRule>
    <cfRule type="cellIs" dxfId="3186" priority="317" stopIfTrue="1" operator="equal">
      <formula>1</formula>
    </cfRule>
  </conditionalFormatting>
  <conditionalFormatting sqref="F98">
    <cfRule type="expression" priority="304">
      <formula>(ISBLANK($G98))*($F98=2)</formula>
    </cfRule>
  </conditionalFormatting>
  <conditionalFormatting sqref="F99">
    <cfRule type="cellIs" dxfId="3185" priority="301" stopIfTrue="1" operator="equal">
      <formula>3</formula>
    </cfRule>
    <cfRule type="cellIs" dxfId="3184" priority="302" stopIfTrue="1" operator="equal">
      <formula>2</formula>
    </cfRule>
    <cfRule type="cellIs" dxfId="3183" priority="303" stopIfTrue="1" operator="equal">
      <formula>1</formula>
    </cfRule>
  </conditionalFormatting>
  <conditionalFormatting sqref="F99">
    <cfRule type="cellIs" dxfId="3182" priority="300" operator="equal">
      <formula>1</formula>
    </cfRule>
  </conditionalFormatting>
  <conditionalFormatting sqref="F99">
    <cfRule type="cellIs" dxfId="3181" priority="287" operator="equal">
      <formula>1</formula>
    </cfRule>
    <cfRule type="cellIs" dxfId="3180" priority="288" operator="equal">
      <formula>1</formula>
    </cfRule>
    <cfRule type="containsText" dxfId="3179" priority="289" operator="containsText" text="N/A">
      <formula>NOT(ISERROR(SEARCH("N/A",F99)))</formula>
    </cfRule>
    <cfRule type="cellIs" dxfId="3178" priority="290" operator="equal">
      <formula>1</formula>
    </cfRule>
    <cfRule type="cellIs" dxfId="3177" priority="291" operator="equal">
      <formula>1</formula>
    </cfRule>
    <cfRule type="cellIs" dxfId="3176" priority="292" operator="equal">
      <formula>2</formula>
    </cfRule>
    <cfRule type="cellIs" dxfId="3175" priority="293" operator="equal">
      <formula>2</formula>
    </cfRule>
    <cfRule type="cellIs" dxfId="3174" priority="294" operator="equal">
      <formula>2</formula>
    </cfRule>
    <cfRule type="cellIs" dxfId="3173" priority="295" operator="equal">
      <formula>3</formula>
    </cfRule>
    <cfRule type="containsBlanks" dxfId="3172" priority="296">
      <formula>LEN(TRIM(F99))=0</formula>
    </cfRule>
    <cfRule type="cellIs" dxfId="3171" priority="297" stopIfTrue="1" operator="equal">
      <formula>3</formula>
    </cfRule>
    <cfRule type="cellIs" dxfId="3170" priority="298" stopIfTrue="1" operator="equal">
      <formula>2</formula>
    </cfRule>
    <cfRule type="cellIs" dxfId="3169" priority="299" stopIfTrue="1" operator="equal">
      <formula>1</formula>
    </cfRule>
  </conditionalFormatting>
  <conditionalFormatting sqref="F99">
    <cfRule type="expression" priority="286">
      <formula>(ISBLANK($G99))*($F99=2)</formula>
    </cfRule>
  </conditionalFormatting>
  <conditionalFormatting sqref="F113">
    <cfRule type="expression" priority="34">
      <formula>(ISBLANK($G113))*($F113=2)</formula>
    </cfRule>
  </conditionalFormatting>
  <conditionalFormatting sqref="F101">
    <cfRule type="cellIs" dxfId="3168" priority="247" stopIfTrue="1" operator="equal">
      <formula>3</formula>
    </cfRule>
    <cfRule type="cellIs" dxfId="3167" priority="248" stopIfTrue="1" operator="equal">
      <formula>2</formula>
    </cfRule>
    <cfRule type="cellIs" dxfId="3166" priority="249" stopIfTrue="1" operator="equal">
      <formula>1</formula>
    </cfRule>
  </conditionalFormatting>
  <conditionalFormatting sqref="F101">
    <cfRule type="cellIs" dxfId="3165" priority="246" operator="equal">
      <formula>1</formula>
    </cfRule>
  </conditionalFormatting>
  <conditionalFormatting sqref="F101">
    <cfRule type="cellIs" dxfId="3164" priority="233" operator="equal">
      <formula>1</formula>
    </cfRule>
    <cfRule type="cellIs" dxfId="3163" priority="234" operator="equal">
      <formula>1</formula>
    </cfRule>
    <cfRule type="containsText" dxfId="3162" priority="235" operator="containsText" text="N/A">
      <formula>NOT(ISERROR(SEARCH("N/A",F101)))</formula>
    </cfRule>
    <cfRule type="cellIs" dxfId="3161" priority="236" operator="equal">
      <formula>1</formula>
    </cfRule>
    <cfRule type="cellIs" dxfId="3160" priority="237" operator="equal">
      <formula>1</formula>
    </cfRule>
    <cfRule type="cellIs" dxfId="3159" priority="238" operator="equal">
      <formula>2</formula>
    </cfRule>
    <cfRule type="cellIs" dxfId="3158" priority="239" operator="equal">
      <formula>2</formula>
    </cfRule>
    <cfRule type="cellIs" dxfId="3157" priority="240" operator="equal">
      <formula>2</formula>
    </cfRule>
    <cfRule type="cellIs" dxfId="3156" priority="241" operator="equal">
      <formula>3</formula>
    </cfRule>
    <cfRule type="containsBlanks" dxfId="3155" priority="242">
      <formula>LEN(TRIM(F101))=0</formula>
    </cfRule>
    <cfRule type="cellIs" dxfId="3154" priority="243" stopIfTrue="1" operator="equal">
      <formula>3</formula>
    </cfRule>
    <cfRule type="cellIs" dxfId="3153" priority="244" stopIfTrue="1" operator="equal">
      <formula>2</formula>
    </cfRule>
    <cfRule type="cellIs" dxfId="3152" priority="245" stopIfTrue="1" operator="equal">
      <formula>1</formula>
    </cfRule>
  </conditionalFormatting>
  <conditionalFormatting sqref="F101">
    <cfRule type="expression" priority="232">
      <formula>(ISBLANK($G101))*($F101=2)</formula>
    </cfRule>
  </conditionalFormatting>
  <conditionalFormatting sqref="F100">
    <cfRule type="cellIs" dxfId="3151" priority="265" stopIfTrue="1" operator="equal">
      <formula>3</formula>
    </cfRule>
    <cfRule type="cellIs" dxfId="3150" priority="266" stopIfTrue="1" operator="equal">
      <formula>2</formula>
    </cfRule>
    <cfRule type="cellIs" dxfId="3149" priority="267" stopIfTrue="1" operator="equal">
      <formula>1</formula>
    </cfRule>
  </conditionalFormatting>
  <conditionalFormatting sqref="F100">
    <cfRule type="cellIs" dxfId="3148" priority="264" operator="equal">
      <formula>1</formula>
    </cfRule>
  </conditionalFormatting>
  <conditionalFormatting sqref="F100">
    <cfRule type="cellIs" dxfId="3147" priority="251" operator="equal">
      <formula>1</formula>
    </cfRule>
    <cfRule type="cellIs" dxfId="3146" priority="252" operator="equal">
      <formula>1</formula>
    </cfRule>
    <cfRule type="containsText" dxfId="3145" priority="253" operator="containsText" text="N/A">
      <formula>NOT(ISERROR(SEARCH("N/A",F100)))</formula>
    </cfRule>
    <cfRule type="cellIs" dxfId="3144" priority="254" operator="equal">
      <formula>1</formula>
    </cfRule>
    <cfRule type="cellIs" dxfId="3143" priority="255" operator="equal">
      <formula>1</formula>
    </cfRule>
    <cfRule type="cellIs" dxfId="3142" priority="256" operator="equal">
      <formula>2</formula>
    </cfRule>
    <cfRule type="cellIs" dxfId="3141" priority="257" operator="equal">
      <formula>2</formula>
    </cfRule>
    <cfRule type="cellIs" dxfId="3140" priority="258" operator="equal">
      <formula>2</formula>
    </cfRule>
    <cfRule type="cellIs" dxfId="3139" priority="259" operator="equal">
      <formula>3</formula>
    </cfRule>
    <cfRule type="containsBlanks" dxfId="3138" priority="260">
      <formula>LEN(TRIM(F100))=0</formula>
    </cfRule>
    <cfRule type="cellIs" dxfId="3137" priority="261" stopIfTrue="1" operator="equal">
      <formula>3</formula>
    </cfRule>
    <cfRule type="cellIs" dxfId="3136" priority="262" stopIfTrue="1" operator="equal">
      <formula>2</formula>
    </cfRule>
    <cfRule type="cellIs" dxfId="3135" priority="263" stopIfTrue="1" operator="equal">
      <formula>1</formula>
    </cfRule>
  </conditionalFormatting>
  <conditionalFormatting sqref="F100">
    <cfRule type="expression" priority="250">
      <formula>(ISBLANK($G100))*($F100=2)</formula>
    </cfRule>
  </conditionalFormatting>
  <conditionalFormatting sqref="F102">
    <cfRule type="cellIs" dxfId="3134" priority="229" stopIfTrue="1" operator="equal">
      <formula>3</formula>
    </cfRule>
    <cfRule type="cellIs" dxfId="3133" priority="230" stopIfTrue="1" operator="equal">
      <formula>2</formula>
    </cfRule>
    <cfRule type="cellIs" dxfId="3132" priority="231" stopIfTrue="1" operator="equal">
      <formula>1</formula>
    </cfRule>
  </conditionalFormatting>
  <conditionalFormatting sqref="F102">
    <cfRule type="cellIs" dxfId="3131" priority="228" operator="equal">
      <formula>1</formula>
    </cfRule>
  </conditionalFormatting>
  <conditionalFormatting sqref="F102">
    <cfRule type="cellIs" dxfId="3130" priority="215" operator="equal">
      <formula>1</formula>
    </cfRule>
    <cfRule type="cellIs" dxfId="3129" priority="216" operator="equal">
      <formula>1</formula>
    </cfRule>
    <cfRule type="containsText" dxfId="3128" priority="217" operator="containsText" text="N/A">
      <formula>NOT(ISERROR(SEARCH("N/A",F102)))</formula>
    </cfRule>
    <cfRule type="cellIs" dxfId="3127" priority="218" operator="equal">
      <formula>1</formula>
    </cfRule>
    <cfRule type="cellIs" dxfId="3126" priority="219" operator="equal">
      <formula>1</formula>
    </cfRule>
    <cfRule type="cellIs" dxfId="3125" priority="220" operator="equal">
      <formula>2</formula>
    </cfRule>
    <cfRule type="cellIs" dxfId="3124" priority="221" operator="equal">
      <formula>2</formula>
    </cfRule>
    <cfRule type="cellIs" dxfId="3123" priority="222" operator="equal">
      <formula>2</formula>
    </cfRule>
    <cfRule type="cellIs" dxfId="3122" priority="223" operator="equal">
      <formula>3</formula>
    </cfRule>
    <cfRule type="containsBlanks" dxfId="3121" priority="224">
      <formula>LEN(TRIM(F102))=0</formula>
    </cfRule>
    <cfRule type="cellIs" dxfId="3120" priority="225" stopIfTrue="1" operator="equal">
      <formula>3</formula>
    </cfRule>
    <cfRule type="cellIs" dxfId="3119" priority="226" stopIfTrue="1" operator="equal">
      <formula>2</formula>
    </cfRule>
    <cfRule type="cellIs" dxfId="3118" priority="227" stopIfTrue="1" operator="equal">
      <formula>1</formula>
    </cfRule>
  </conditionalFormatting>
  <conditionalFormatting sqref="F102">
    <cfRule type="expression" priority="214">
      <formula>(ISBLANK($G102))*($F102=2)</formula>
    </cfRule>
  </conditionalFormatting>
  <conditionalFormatting sqref="F103">
    <cfRule type="cellIs" dxfId="3117" priority="211" stopIfTrue="1" operator="equal">
      <formula>3</formula>
    </cfRule>
    <cfRule type="cellIs" dxfId="3116" priority="212" stopIfTrue="1" operator="equal">
      <formula>2</formula>
    </cfRule>
    <cfRule type="cellIs" dxfId="3115" priority="213" stopIfTrue="1" operator="equal">
      <formula>1</formula>
    </cfRule>
  </conditionalFormatting>
  <conditionalFormatting sqref="F103">
    <cfRule type="cellIs" dxfId="3114" priority="210" operator="equal">
      <formula>1</formula>
    </cfRule>
  </conditionalFormatting>
  <conditionalFormatting sqref="F103">
    <cfRule type="cellIs" dxfId="3113" priority="197" operator="equal">
      <formula>1</formula>
    </cfRule>
    <cfRule type="cellIs" dxfId="3112" priority="198" operator="equal">
      <formula>1</formula>
    </cfRule>
    <cfRule type="containsText" dxfId="3111" priority="199" operator="containsText" text="N/A">
      <formula>NOT(ISERROR(SEARCH("N/A",F103)))</formula>
    </cfRule>
    <cfRule type="cellIs" dxfId="3110" priority="200" operator="equal">
      <formula>1</formula>
    </cfRule>
    <cfRule type="cellIs" dxfId="3109" priority="201" operator="equal">
      <formula>1</formula>
    </cfRule>
    <cfRule type="cellIs" dxfId="3108" priority="202" operator="equal">
      <formula>2</formula>
    </cfRule>
    <cfRule type="cellIs" dxfId="3107" priority="203" operator="equal">
      <formula>2</formula>
    </cfRule>
    <cfRule type="cellIs" dxfId="3106" priority="204" operator="equal">
      <formula>2</formula>
    </cfRule>
    <cfRule type="cellIs" dxfId="3105" priority="205" operator="equal">
      <formula>3</formula>
    </cfRule>
    <cfRule type="containsBlanks" dxfId="3104" priority="206">
      <formula>LEN(TRIM(F103))=0</formula>
    </cfRule>
    <cfRule type="cellIs" dxfId="3103" priority="207" stopIfTrue="1" operator="equal">
      <formula>3</formula>
    </cfRule>
    <cfRule type="cellIs" dxfId="3102" priority="208" stopIfTrue="1" operator="equal">
      <formula>2</formula>
    </cfRule>
    <cfRule type="cellIs" dxfId="3101" priority="209" stopIfTrue="1" operator="equal">
      <formula>1</formula>
    </cfRule>
  </conditionalFormatting>
  <conditionalFormatting sqref="F103">
    <cfRule type="expression" priority="196">
      <formula>(ISBLANK($G103))*($F103=2)</formula>
    </cfRule>
  </conditionalFormatting>
  <conditionalFormatting sqref="F104">
    <cfRule type="cellIs" dxfId="3100" priority="193" stopIfTrue="1" operator="equal">
      <formula>3</formula>
    </cfRule>
    <cfRule type="cellIs" dxfId="3099" priority="194" stopIfTrue="1" operator="equal">
      <formula>2</formula>
    </cfRule>
    <cfRule type="cellIs" dxfId="3098" priority="195" stopIfTrue="1" operator="equal">
      <formula>1</formula>
    </cfRule>
  </conditionalFormatting>
  <conditionalFormatting sqref="F104">
    <cfRule type="cellIs" dxfId="3097" priority="192" operator="equal">
      <formula>1</formula>
    </cfRule>
  </conditionalFormatting>
  <conditionalFormatting sqref="F104">
    <cfRule type="cellIs" dxfId="3096" priority="179" operator="equal">
      <formula>1</formula>
    </cfRule>
    <cfRule type="cellIs" dxfId="3095" priority="180" operator="equal">
      <formula>1</formula>
    </cfRule>
    <cfRule type="containsText" dxfId="3094" priority="181" operator="containsText" text="N/A">
      <formula>NOT(ISERROR(SEARCH("N/A",F104)))</formula>
    </cfRule>
    <cfRule type="cellIs" dxfId="3093" priority="182" operator="equal">
      <formula>1</formula>
    </cfRule>
    <cfRule type="cellIs" dxfId="3092" priority="183" operator="equal">
      <formula>1</formula>
    </cfRule>
    <cfRule type="cellIs" dxfId="3091" priority="184" operator="equal">
      <formula>2</formula>
    </cfRule>
    <cfRule type="cellIs" dxfId="3090" priority="185" operator="equal">
      <formula>2</formula>
    </cfRule>
    <cfRule type="cellIs" dxfId="3089" priority="186" operator="equal">
      <formula>2</formula>
    </cfRule>
    <cfRule type="cellIs" dxfId="3088" priority="187" operator="equal">
      <formula>3</formula>
    </cfRule>
    <cfRule type="containsBlanks" dxfId="3087" priority="188">
      <formula>LEN(TRIM(F104))=0</formula>
    </cfRule>
    <cfRule type="cellIs" dxfId="3086" priority="189" stopIfTrue="1" operator="equal">
      <formula>3</formula>
    </cfRule>
    <cfRule type="cellIs" dxfId="3085" priority="190" stopIfTrue="1" operator="equal">
      <formula>2</formula>
    </cfRule>
    <cfRule type="cellIs" dxfId="3084" priority="191" stopIfTrue="1" operator="equal">
      <formula>1</formula>
    </cfRule>
  </conditionalFormatting>
  <conditionalFormatting sqref="F104">
    <cfRule type="expression" priority="178">
      <formula>(ISBLANK($G104))*($F104=2)</formula>
    </cfRule>
  </conditionalFormatting>
  <conditionalFormatting sqref="F105">
    <cfRule type="cellIs" dxfId="3083" priority="175" stopIfTrue="1" operator="equal">
      <formula>3</formula>
    </cfRule>
    <cfRule type="cellIs" dxfId="3082" priority="176" stopIfTrue="1" operator="equal">
      <formula>2</formula>
    </cfRule>
    <cfRule type="cellIs" dxfId="3081" priority="177" stopIfTrue="1" operator="equal">
      <formula>1</formula>
    </cfRule>
  </conditionalFormatting>
  <conditionalFormatting sqref="F105">
    <cfRule type="cellIs" dxfId="3080" priority="174" operator="equal">
      <formula>1</formula>
    </cfRule>
  </conditionalFormatting>
  <conditionalFormatting sqref="F105">
    <cfRule type="cellIs" dxfId="3079" priority="161" operator="equal">
      <formula>1</formula>
    </cfRule>
    <cfRule type="cellIs" dxfId="3078" priority="162" operator="equal">
      <formula>1</formula>
    </cfRule>
    <cfRule type="containsText" dxfId="3077" priority="163" operator="containsText" text="N/A">
      <formula>NOT(ISERROR(SEARCH("N/A",F105)))</formula>
    </cfRule>
    <cfRule type="cellIs" dxfId="3076" priority="164" operator="equal">
      <formula>1</formula>
    </cfRule>
    <cfRule type="cellIs" dxfId="3075" priority="165" operator="equal">
      <formula>1</formula>
    </cfRule>
    <cfRule type="cellIs" dxfId="3074" priority="166" operator="equal">
      <formula>2</formula>
    </cfRule>
    <cfRule type="cellIs" dxfId="3073" priority="167" operator="equal">
      <formula>2</formula>
    </cfRule>
    <cfRule type="cellIs" dxfId="3072" priority="168" operator="equal">
      <formula>2</formula>
    </cfRule>
    <cfRule type="cellIs" dxfId="3071" priority="169" operator="equal">
      <formula>3</formula>
    </cfRule>
    <cfRule type="containsBlanks" dxfId="3070" priority="170">
      <formula>LEN(TRIM(F105))=0</formula>
    </cfRule>
    <cfRule type="cellIs" dxfId="3069" priority="171" stopIfTrue="1" operator="equal">
      <formula>3</formula>
    </cfRule>
    <cfRule type="cellIs" dxfId="3068" priority="172" stopIfTrue="1" operator="equal">
      <formula>2</formula>
    </cfRule>
    <cfRule type="cellIs" dxfId="3067" priority="173" stopIfTrue="1" operator="equal">
      <formula>1</formula>
    </cfRule>
  </conditionalFormatting>
  <conditionalFormatting sqref="F105">
    <cfRule type="expression" priority="160">
      <formula>(ISBLANK($G105))*($F105=2)</formula>
    </cfRule>
  </conditionalFormatting>
  <conditionalFormatting sqref="F106">
    <cfRule type="cellIs" dxfId="3066" priority="157" stopIfTrue="1" operator="equal">
      <formula>3</formula>
    </cfRule>
    <cfRule type="cellIs" dxfId="3065" priority="158" stopIfTrue="1" operator="equal">
      <formula>2</formula>
    </cfRule>
    <cfRule type="cellIs" dxfId="3064" priority="159" stopIfTrue="1" operator="equal">
      <formula>1</formula>
    </cfRule>
  </conditionalFormatting>
  <conditionalFormatting sqref="F106">
    <cfRule type="cellIs" dxfId="3063" priority="156" operator="equal">
      <formula>1</formula>
    </cfRule>
  </conditionalFormatting>
  <conditionalFormatting sqref="F106">
    <cfRule type="cellIs" dxfId="3062" priority="143" operator="equal">
      <formula>1</formula>
    </cfRule>
    <cfRule type="cellIs" dxfId="3061" priority="144" operator="equal">
      <formula>1</formula>
    </cfRule>
    <cfRule type="containsText" dxfId="3060" priority="145" operator="containsText" text="N/A">
      <formula>NOT(ISERROR(SEARCH("N/A",F106)))</formula>
    </cfRule>
    <cfRule type="cellIs" dxfId="3059" priority="146" operator="equal">
      <formula>1</formula>
    </cfRule>
    <cfRule type="cellIs" dxfId="3058" priority="147" operator="equal">
      <formula>1</formula>
    </cfRule>
    <cfRule type="cellIs" dxfId="3057" priority="148" operator="equal">
      <formula>2</formula>
    </cfRule>
    <cfRule type="cellIs" dxfId="3056" priority="149" operator="equal">
      <formula>2</formula>
    </cfRule>
    <cfRule type="cellIs" dxfId="3055" priority="150" operator="equal">
      <formula>2</formula>
    </cfRule>
    <cfRule type="cellIs" dxfId="3054" priority="151" operator="equal">
      <formula>3</formula>
    </cfRule>
    <cfRule type="containsBlanks" dxfId="3053" priority="152">
      <formula>LEN(TRIM(F106))=0</formula>
    </cfRule>
    <cfRule type="cellIs" dxfId="3052" priority="153" stopIfTrue="1" operator="equal">
      <formula>3</formula>
    </cfRule>
    <cfRule type="cellIs" dxfId="3051" priority="154" stopIfTrue="1" operator="equal">
      <formula>2</formula>
    </cfRule>
    <cfRule type="cellIs" dxfId="3050" priority="155" stopIfTrue="1" operator="equal">
      <formula>1</formula>
    </cfRule>
  </conditionalFormatting>
  <conditionalFormatting sqref="F106">
    <cfRule type="expression" priority="142">
      <formula>(ISBLANK($G106))*($F106=2)</formula>
    </cfRule>
  </conditionalFormatting>
  <conditionalFormatting sqref="F107">
    <cfRule type="cellIs" dxfId="3049" priority="139" stopIfTrue="1" operator="equal">
      <formula>3</formula>
    </cfRule>
    <cfRule type="cellIs" dxfId="3048" priority="140" stopIfTrue="1" operator="equal">
      <formula>2</formula>
    </cfRule>
    <cfRule type="cellIs" dxfId="3047" priority="141" stopIfTrue="1" operator="equal">
      <formula>1</formula>
    </cfRule>
  </conditionalFormatting>
  <conditionalFormatting sqref="F107">
    <cfRule type="cellIs" dxfId="3046" priority="138" operator="equal">
      <formula>1</formula>
    </cfRule>
  </conditionalFormatting>
  <conditionalFormatting sqref="F107">
    <cfRule type="cellIs" dxfId="3045" priority="125" operator="equal">
      <formula>1</formula>
    </cfRule>
    <cfRule type="cellIs" dxfId="3044" priority="126" operator="equal">
      <formula>1</formula>
    </cfRule>
    <cfRule type="containsText" dxfId="3043" priority="127" operator="containsText" text="N/A">
      <formula>NOT(ISERROR(SEARCH("N/A",F107)))</formula>
    </cfRule>
    <cfRule type="cellIs" dxfId="3042" priority="128" operator="equal">
      <formula>1</formula>
    </cfRule>
    <cfRule type="cellIs" dxfId="3041" priority="129" operator="equal">
      <formula>1</formula>
    </cfRule>
    <cfRule type="cellIs" dxfId="3040" priority="130" operator="equal">
      <formula>2</formula>
    </cfRule>
    <cfRule type="cellIs" dxfId="3039" priority="131" operator="equal">
      <formula>2</formula>
    </cfRule>
    <cfRule type="cellIs" dxfId="3038" priority="132" operator="equal">
      <formula>2</formula>
    </cfRule>
    <cfRule type="cellIs" dxfId="3037" priority="133" operator="equal">
      <formula>3</formula>
    </cfRule>
    <cfRule type="containsBlanks" dxfId="3036" priority="134">
      <formula>LEN(TRIM(F107))=0</formula>
    </cfRule>
    <cfRule type="cellIs" dxfId="3035" priority="135" stopIfTrue="1" operator="equal">
      <formula>3</formula>
    </cfRule>
    <cfRule type="cellIs" dxfId="3034" priority="136" stopIfTrue="1" operator="equal">
      <formula>2</formula>
    </cfRule>
    <cfRule type="cellIs" dxfId="3033" priority="137" stopIfTrue="1" operator="equal">
      <formula>1</formula>
    </cfRule>
  </conditionalFormatting>
  <conditionalFormatting sqref="F107">
    <cfRule type="expression" priority="124">
      <formula>(ISBLANK($G107))*($F107=2)</formula>
    </cfRule>
  </conditionalFormatting>
  <conditionalFormatting sqref="F108">
    <cfRule type="cellIs" dxfId="3032" priority="121" stopIfTrue="1" operator="equal">
      <formula>3</formula>
    </cfRule>
    <cfRule type="cellIs" dxfId="3031" priority="122" stopIfTrue="1" operator="equal">
      <formula>2</formula>
    </cfRule>
    <cfRule type="cellIs" dxfId="3030" priority="123" stopIfTrue="1" operator="equal">
      <formula>1</formula>
    </cfRule>
  </conditionalFormatting>
  <conditionalFormatting sqref="F108">
    <cfRule type="cellIs" dxfId="3029" priority="120" operator="equal">
      <formula>1</formula>
    </cfRule>
  </conditionalFormatting>
  <conditionalFormatting sqref="F108">
    <cfRule type="cellIs" dxfId="3028" priority="107" operator="equal">
      <formula>1</formula>
    </cfRule>
    <cfRule type="cellIs" dxfId="3027" priority="108" operator="equal">
      <formula>1</formula>
    </cfRule>
    <cfRule type="containsText" dxfId="3026" priority="109" operator="containsText" text="N/A">
      <formula>NOT(ISERROR(SEARCH("N/A",F108)))</formula>
    </cfRule>
    <cfRule type="cellIs" dxfId="3025" priority="110" operator="equal">
      <formula>1</formula>
    </cfRule>
    <cfRule type="cellIs" dxfId="3024" priority="111" operator="equal">
      <formula>1</formula>
    </cfRule>
    <cfRule type="cellIs" dxfId="3023" priority="112" operator="equal">
      <formula>2</formula>
    </cfRule>
    <cfRule type="cellIs" dxfId="3022" priority="113" operator="equal">
      <formula>2</formula>
    </cfRule>
    <cfRule type="cellIs" dxfId="3021" priority="114" operator="equal">
      <formula>2</formula>
    </cfRule>
    <cfRule type="cellIs" dxfId="3020" priority="115" operator="equal">
      <formula>3</formula>
    </cfRule>
    <cfRule type="containsBlanks" dxfId="3019" priority="116">
      <formula>LEN(TRIM(F108))=0</formula>
    </cfRule>
    <cfRule type="cellIs" dxfId="3018" priority="117" stopIfTrue="1" operator="equal">
      <formula>3</formula>
    </cfRule>
    <cfRule type="cellIs" dxfId="3017" priority="118" stopIfTrue="1" operator="equal">
      <formula>2</formula>
    </cfRule>
    <cfRule type="cellIs" dxfId="3016" priority="119" stopIfTrue="1" operator="equal">
      <formula>1</formula>
    </cfRule>
  </conditionalFormatting>
  <conditionalFormatting sqref="F108">
    <cfRule type="expression" priority="106">
      <formula>(ISBLANK($G108))*($F108=2)</formula>
    </cfRule>
  </conditionalFormatting>
  <conditionalFormatting sqref="F109">
    <cfRule type="cellIs" dxfId="3015" priority="103" stopIfTrue="1" operator="equal">
      <formula>3</formula>
    </cfRule>
    <cfRule type="cellIs" dxfId="3014" priority="104" stopIfTrue="1" operator="equal">
      <formula>2</formula>
    </cfRule>
    <cfRule type="cellIs" dxfId="3013" priority="105" stopIfTrue="1" operator="equal">
      <formula>1</formula>
    </cfRule>
  </conditionalFormatting>
  <conditionalFormatting sqref="F109">
    <cfRule type="cellIs" dxfId="3012" priority="102" operator="equal">
      <formula>1</formula>
    </cfRule>
  </conditionalFormatting>
  <conditionalFormatting sqref="F109">
    <cfRule type="cellIs" dxfId="3011" priority="89" operator="equal">
      <formula>1</formula>
    </cfRule>
    <cfRule type="cellIs" dxfId="3010" priority="90" operator="equal">
      <formula>1</formula>
    </cfRule>
    <cfRule type="containsText" dxfId="3009" priority="91" operator="containsText" text="N/A">
      <formula>NOT(ISERROR(SEARCH("N/A",F109)))</formula>
    </cfRule>
    <cfRule type="cellIs" dxfId="3008" priority="92" operator="equal">
      <formula>1</formula>
    </cfRule>
    <cfRule type="cellIs" dxfId="3007" priority="93" operator="equal">
      <formula>1</formula>
    </cfRule>
    <cfRule type="cellIs" dxfId="3006" priority="94" operator="equal">
      <formula>2</formula>
    </cfRule>
    <cfRule type="cellIs" dxfId="3005" priority="95" operator="equal">
      <formula>2</formula>
    </cfRule>
    <cfRule type="cellIs" dxfId="3004" priority="96" operator="equal">
      <formula>2</formula>
    </cfRule>
    <cfRule type="cellIs" dxfId="3003" priority="97" operator="equal">
      <formula>3</formula>
    </cfRule>
    <cfRule type="containsBlanks" dxfId="3002" priority="98">
      <formula>LEN(TRIM(F109))=0</formula>
    </cfRule>
    <cfRule type="cellIs" dxfId="3001" priority="99" stopIfTrue="1" operator="equal">
      <formula>3</formula>
    </cfRule>
    <cfRule type="cellIs" dxfId="3000" priority="100" stopIfTrue="1" operator="equal">
      <formula>2</formula>
    </cfRule>
    <cfRule type="cellIs" dxfId="2999" priority="101" stopIfTrue="1" operator="equal">
      <formula>1</formula>
    </cfRule>
  </conditionalFormatting>
  <conditionalFormatting sqref="F109">
    <cfRule type="expression" priority="88">
      <formula>(ISBLANK($G109))*($F109=2)</formula>
    </cfRule>
  </conditionalFormatting>
  <conditionalFormatting sqref="F110">
    <cfRule type="cellIs" dxfId="2998" priority="85" stopIfTrue="1" operator="equal">
      <formula>3</formula>
    </cfRule>
    <cfRule type="cellIs" dxfId="2997" priority="86" stopIfTrue="1" operator="equal">
      <formula>2</formula>
    </cfRule>
    <cfRule type="cellIs" dxfId="2996" priority="87" stopIfTrue="1" operator="equal">
      <formula>1</formula>
    </cfRule>
  </conditionalFormatting>
  <conditionalFormatting sqref="F110">
    <cfRule type="cellIs" dxfId="2995" priority="84" operator="equal">
      <formula>1</formula>
    </cfRule>
  </conditionalFormatting>
  <conditionalFormatting sqref="F110">
    <cfRule type="cellIs" dxfId="2994" priority="71" operator="equal">
      <formula>1</formula>
    </cfRule>
    <cfRule type="cellIs" dxfId="2993" priority="72" operator="equal">
      <formula>1</formula>
    </cfRule>
    <cfRule type="containsText" dxfId="2992" priority="73" operator="containsText" text="N/A">
      <formula>NOT(ISERROR(SEARCH("N/A",F110)))</formula>
    </cfRule>
    <cfRule type="cellIs" dxfId="2991" priority="74" operator="equal">
      <formula>1</formula>
    </cfRule>
    <cfRule type="cellIs" dxfId="2990" priority="75" operator="equal">
      <formula>1</formula>
    </cfRule>
    <cfRule type="cellIs" dxfId="2989" priority="76" operator="equal">
      <formula>2</formula>
    </cfRule>
    <cfRule type="cellIs" dxfId="2988" priority="77" operator="equal">
      <formula>2</formula>
    </cfRule>
    <cfRule type="cellIs" dxfId="2987" priority="78" operator="equal">
      <formula>2</formula>
    </cfRule>
    <cfRule type="cellIs" dxfId="2986" priority="79" operator="equal">
      <formula>3</formula>
    </cfRule>
    <cfRule type="containsBlanks" dxfId="2985" priority="80">
      <formula>LEN(TRIM(F110))=0</formula>
    </cfRule>
    <cfRule type="cellIs" dxfId="2984" priority="81" stopIfTrue="1" operator="equal">
      <formula>3</formula>
    </cfRule>
    <cfRule type="cellIs" dxfId="2983" priority="82" stopIfTrue="1" operator="equal">
      <formula>2</formula>
    </cfRule>
    <cfRule type="cellIs" dxfId="2982" priority="83" stopIfTrue="1" operator="equal">
      <formula>1</formula>
    </cfRule>
  </conditionalFormatting>
  <conditionalFormatting sqref="F110">
    <cfRule type="expression" priority="70">
      <formula>(ISBLANK($G110))*($F110=2)</formula>
    </cfRule>
  </conditionalFormatting>
  <conditionalFormatting sqref="F111">
    <cfRule type="cellIs" dxfId="2981" priority="67" stopIfTrue="1" operator="equal">
      <formula>3</formula>
    </cfRule>
    <cfRule type="cellIs" dxfId="2980" priority="68" stopIfTrue="1" operator="equal">
      <formula>2</formula>
    </cfRule>
    <cfRule type="cellIs" dxfId="2979" priority="69" stopIfTrue="1" operator="equal">
      <formula>1</formula>
    </cfRule>
  </conditionalFormatting>
  <conditionalFormatting sqref="F111">
    <cfRule type="cellIs" dxfId="2978" priority="66" operator="equal">
      <formula>1</formula>
    </cfRule>
  </conditionalFormatting>
  <conditionalFormatting sqref="F111">
    <cfRule type="cellIs" dxfId="2977" priority="53" operator="equal">
      <formula>1</formula>
    </cfRule>
    <cfRule type="cellIs" dxfId="2976" priority="54" operator="equal">
      <formula>1</formula>
    </cfRule>
    <cfRule type="containsText" dxfId="2975" priority="55" operator="containsText" text="N/A">
      <formula>NOT(ISERROR(SEARCH("N/A",F111)))</formula>
    </cfRule>
    <cfRule type="cellIs" dxfId="2974" priority="56" operator="equal">
      <formula>1</formula>
    </cfRule>
    <cfRule type="cellIs" dxfId="2973" priority="57" operator="equal">
      <formula>1</formula>
    </cfRule>
    <cfRule type="cellIs" dxfId="2972" priority="58" operator="equal">
      <formula>2</formula>
    </cfRule>
    <cfRule type="cellIs" dxfId="2971" priority="59" operator="equal">
      <formula>2</formula>
    </cfRule>
    <cfRule type="cellIs" dxfId="2970" priority="60" operator="equal">
      <formula>2</formula>
    </cfRule>
    <cfRule type="cellIs" dxfId="2969" priority="61" operator="equal">
      <formula>3</formula>
    </cfRule>
    <cfRule type="containsBlanks" dxfId="2968" priority="62">
      <formula>LEN(TRIM(F111))=0</formula>
    </cfRule>
    <cfRule type="cellIs" dxfId="2967" priority="63" stopIfTrue="1" operator="equal">
      <formula>3</formula>
    </cfRule>
    <cfRule type="cellIs" dxfId="2966" priority="64" stopIfTrue="1" operator="equal">
      <formula>2</formula>
    </cfRule>
    <cfRule type="cellIs" dxfId="2965" priority="65" stopIfTrue="1" operator="equal">
      <formula>1</formula>
    </cfRule>
  </conditionalFormatting>
  <conditionalFormatting sqref="F111">
    <cfRule type="expression" priority="52">
      <formula>(ISBLANK($G111))*($F111=2)</formula>
    </cfRule>
  </conditionalFormatting>
  <conditionalFormatting sqref="F113">
    <cfRule type="cellIs" dxfId="2964" priority="49" stopIfTrue="1" operator="equal">
      <formula>3</formula>
    </cfRule>
    <cfRule type="cellIs" dxfId="2963" priority="50" stopIfTrue="1" operator="equal">
      <formula>2</formula>
    </cfRule>
    <cfRule type="cellIs" dxfId="2962" priority="51" stopIfTrue="1" operator="equal">
      <formula>1</formula>
    </cfRule>
  </conditionalFormatting>
  <conditionalFormatting sqref="F113">
    <cfRule type="cellIs" dxfId="2961" priority="48" operator="equal">
      <formula>1</formula>
    </cfRule>
  </conditionalFormatting>
  <conditionalFormatting sqref="F113">
    <cfRule type="cellIs" dxfId="2960" priority="35" operator="equal">
      <formula>1</formula>
    </cfRule>
    <cfRule type="cellIs" dxfId="2959" priority="36" operator="equal">
      <formula>1</formula>
    </cfRule>
    <cfRule type="containsText" dxfId="2958" priority="37" operator="containsText" text="N/A">
      <formula>NOT(ISERROR(SEARCH("N/A",F113)))</formula>
    </cfRule>
    <cfRule type="cellIs" dxfId="2957" priority="38" operator="equal">
      <formula>1</formula>
    </cfRule>
    <cfRule type="cellIs" dxfId="2956" priority="39" operator="equal">
      <formula>1</formula>
    </cfRule>
    <cfRule type="cellIs" dxfId="2955" priority="40" operator="equal">
      <formula>2</formula>
    </cfRule>
    <cfRule type="cellIs" dxfId="2954" priority="41" operator="equal">
      <formula>2</formula>
    </cfRule>
    <cfRule type="cellIs" dxfId="2953" priority="42" operator="equal">
      <formula>2</formula>
    </cfRule>
    <cfRule type="cellIs" dxfId="2952" priority="43" operator="equal">
      <formula>3</formula>
    </cfRule>
    <cfRule type="containsBlanks" dxfId="2951" priority="44">
      <formula>LEN(TRIM(F113))=0</formula>
    </cfRule>
    <cfRule type="cellIs" dxfId="2950" priority="45" stopIfTrue="1" operator="equal">
      <formula>3</formula>
    </cfRule>
    <cfRule type="cellIs" dxfId="2949" priority="46" stopIfTrue="1" operator="equal">
      <formula>2</formula>
    </cfRule>
    <cfRule type="cellIs" dxfId="2948" priority="47" stopIfTrue="1" operator="equal">
      <formula>1</formula>
    </cfRule>
  </conditionalFormatting>
  <conditionalFormatting sqref="E112">
    <cfRule type="cellIs" dxfId="2947" priority="28" stopIfTrue="1" operator="equal">
      <formula>"Yes"</formula>
    </cfRule>
    <cfRule type="expression" dxfId="2946" priority="29" stopIfTrue="1">
      <formula>NOT(ISERROR(SEARCH("n/a",E112)))</formula>
    </cfRule>
    <cfRule type="expression" dxfId="2945" priority="30" stopIfTrue="1">
      <formula>NOT(ISERROR(SEARCH("partial",E112)))</formula>
    </cfRule>
  </conditionalFormatting>
  <conditionalFormatting sqref="E112">
    <cfRule type="cellIs" dxfId="2944" priority="31" stopIfTrue="1" operator="equal">
      <formula>"Yes"</formula>
    </cfRule>
    <cfRule type="cellIs" dxfId="2943" priority="32" stopIfTrue="1" operator="equal">
      <formula>"PARTIAL"</formula>
    </cfRule>
    <cfRule type="cellIs" dxfId="2942" priority="33" stopIfTrue="1" operator="equal">
      <formula>"NO"</formula>
    </cfRule>
  </conditionalFormatting>
  <conditionalFormatting sqref="E112">
    <cfRule type="containsText" dxfId="2941" priority="24" operator="containsText" text="N/A">
      <formula>NOT(ISERROR(SEARCH("N/A",E112)))</formula>
    </cfRule>
    <cfRule type="containsText" dxfId="2940" priority="25" operator="containsText" text="No">
      <formula>NOT(ISERROR(SEARCH("No",E112)))</formula>
    </cfRule>
    <cfRule type="containsText" dxfId="2939" priority="26" operator="containsText" text="Partial">
      <formula>NOT(ISERROR(SEARCH("Partial",E112)))</formula>
    </cfRule>
    <cfRule type="containsText" dxfId="2938" priority="27" operator="containsText" text="Yes">
      <formula>NOT(ISERROR(SEARCH("Yes",E112)))</formula>
    </cfRule>
  </conditionalFormatting>
  <conditionalFormatting sqref="E112">
    <cfRule type="containsText" dxfId="2937" priority="21" operator="containsText" text="N/A">
      <formula>NOT(ISERROR(SEARCH("N/A",E112)))</formula>
    </cfRule>
    <cfRule type="containsBlanks" dxfId="2936" priority="22">
      <formula>LEN(TRIM(E112))=0</formula>
    </cfRule>
    <cfRule type="containsText" dxfId="2935" priority="23" operator="containsText" text="&quot; &quot;">
      <formula>NOT(ISERROR(SEARCH(""" """,E112)))</formula>
    </cfRule>
  </conditionalFormatting>
  <conditionalFormatting sqref="E112">
    <cfRule type="expression" priority="20">
      <formula>(ISBLANK($G112))*($F112=2)</formula>
    </cfRule>
  </conditionalFormatting>
  <conditionalFormatting sqref="G112">
    <cfRule type="expression" dxfId="2934" priority="19">
      <formula>(ISBLANK($G112))*($F112=2)</formula>
    </cfRule>
  </conditionalFormatting>
  <conditionalFormatting sqref="F112">
    <cfRule type="expression" priority="1">
      <formula>(ISBLANK($G112))*($F112=2)</formula>
    </cfRule>
  </conditionalFormatting>
  <conditionalFormatting sqref="F112">
    <cfRule type="cellIs" dxfId="2933" priority="16" stopIfTrue="1" operator="equal">
      <formula>3</formula>
    </cfRule>
    <cfRule type="cellIs" dxfId="2932" priority="17" stopIfTrue="1" operator="equal">
      <formula>2</formula>
    </cfRule>
    <cfRule type="cellIs" dxfId="2931" priority="18" stopIfTrue="1" operator="equal">
      <formula>1</formula>
    </cfRule>
  </conditionalFormatting>
  <conditionalFormatting sqref="F112">
    <cfRule type="cellIs" dxfId="2930" priority="15" operator="equal">
      <formula>1</formula>
    </cfRule>
  </conditionalFormatting>
  <conditionalFormatting sqref="F112">
    <cfRule type="cellIs" dxfId="2929" priority="2" operator="equal">
      <formula>1</formula>
    </cfRule>
    <cfRule type="cellIs" dxfId="2928" priority="3" operator="equal">
      <formula>1</formula>
    </cfRule>
    <cfRule type="containsText" dxfId="2927" priority="4" operator="containsText" text="N/A">
      <formula>NOT(ISERROR(SEARCH("N/A",F112)))</formula>
    </cfRule>
    <cfRule type="cellIs" dxfId="2926" priority="5" operator="equal">
      <formula>1</formula>
    </cfRule>
    <cfRule type="cellIs" dxfId="2925" priority="6" operator="equal">
      <formula>1</formula>
    </cfRule>
    <cfRule type="cellIs" dxfId="2924" priority="7" operator="equal">
      <formula>2</formula>
    </cfRule>
    <cfRule type="cellIs" dxfId="2923" priority="8" operator="equal">
      <formula>2</formula>
    </cfRule>
    <cfRule type="cellIs" dxfId="2922" priority="9" operator="equal">
      <formula>2</formula>
    </cfRule>
    <cfRule type="cellIs" dxfId="2921" priority="10" operator="equal">
      <formula>3</formula>
    </cfRule>
    <cfRule type="containsBlanks" dxfId="2920" priority="11">
      <formula>LEN(TRIM(F112))=0</formula>
    </cfRule>
    <cfRule type="cellIs" dxfId="2919" priority="12" stopIfTrue="1" operator="equal">
      <formula>3</formula>
    </cfRule>
    <cfRule type="cellIs" dxfId="2918" priority="13" stopIfTrue="1" operator="equal">
      <formula>2</formula>
    </cfRule>
    <cfRule type="cellIs" dxfId="2917" priority="14" stopIfTrue="1" operator="equal">
      <formula>1</formula>
    </cfRule>
  </conditionalFormatting>
  <dataValidations xWindow="370" yWindow="437" count="2">
    <dataValidation type="list" allowBlank="1" showInputMessage="1" showErrorMessage="1" promptTitle="Select from the list" prompt="Please elaborate if 'PARTIAL'." sqref="E67">
      <formula1>Response</formula1>
    </dataValidation>
    <dataValidation type="list" allowBlank="1" showInputMessage="1" showErrorMessage="1" promptTitle="Select from the list" prompt="Please elaborate if 'PARTIAL'." sqref="E34:E66 E69:E81 E13:E32 E83:E92 E94:E113">
      <formula1>ExNA</formula1>
    </dataValidation>
  </dataValidations>
  <pageMargins left="0.23622047244094491" right="0.23622047244094491" top="0.74803149606299213" bottom="0.74803149606299213" header="0.31496062992125984" footer="0.31496062992125984"/>
  <pageSetup paperSize="9" scale="6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00"/>
    <pageSetUpPr fitToPage="1"/>
  </sheetPr>
  <dimension ref="A1:O240"/>
  <sheetViews>
    <sheetView view="pageBreakPreview" topLeftCell="A3" zoomScale="80" zoomScaleNormal="86" zoomScaleSheetLayoutView="80" workbookViewId="0">
      <pane xSplit="4" ySplit="9" topLeftCell="E75" activePane="bottomRight" state="frozen"/>
      <selection activeCell="A3" sqref="A3"/>
      <selection pane="topRight" activeCell="E3" sqref="E3"/>
      <selection pane="bottomLeft" activeCell="A12" sqref="A12"/>
      <selection pane="bottomRight" activeCell="E84" sqref="E84"/>
    </sheetView>
  </sheetViews>
  <sheetFormatPr defaultRowHeight="15" x14ac:dyDescent="0.25"/>
  <cols>
    <col min="1" max="1" width="3.7109375" style="1" customWidth="1"/>
    <col min="2" max="2" width="5.28515625" style="1" customWidth="1"/>
    <col min="3" max="3" width="10.5703125" style="1" customWidth="1"/>
    <col min="4" max="4" width="35.7109375" style="1" customWidth="1"/>
    <col min="5" max="5" width="10" style="1" customWidth="1"/>
    <col min="6" max="6" width="7.42578125" style="1" customWidth="1"/>
    <col min="7" max="7" width="24.7109375" style="1" customWidth="1"/>
    <col min="8" max="8" width="23.42578125" style="1" customWidth="1"/>
    <col min="9" max="9" width="34.5703125" style="1" customWidth="1"/>
    <col min="10" max="10" width="3.7109375" style="1" customWidth="1"/>
    <col min="11" max="11" width="9.140625" style="119" hidden="1" customWidth="1"/>
    <col min="12" max="12" width="4.85546875" style="1" customWidth="1"/>
    <col min="13" max="13" width="16.7109375" style="1" customWidth="1"/>
    <col min="14" max="14" width="14" style="1" customWidth="1"/>
    <col min="15" max="15" width="29" style="1" customWidth="1"/>
    <col min="16" max="16384" width="9.140625" style="1"/>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90"/>
      <c r="B3" s="888" t="s">
        <v>333</v>
      </c>
      <c r="C3" s="889"/>
      <c r="D3" s="889"/>
      <c r="E3" s="889"/>
      <c r="F3" s="889"/>
      <c r="G3" s="889"/>
      <c r="H3" s="889"/>
      <c r="I3" s="890"/>
      <c r="J3" s="93"/>
      <c r="K3" s="119"/>
      <c r="L3" s="392"/>
    </row>
    <row r="4" spans="1:15" s="69" customFormat="1" ht="19.5" thickBot="1" x14ac:dyDescent="0.35">
      <c r="A4" s="90"/>
      <c r="B4" s="91"/>
      <c r="C4" s="91"/>
      <c r="D4" s="91"/>
      <c r="E4" s="92"/>
      <c r="F4" s="91"/>
      <c r="G4" s="91"/>
      <c r="H4" s="91"/>
      <c r="I4" s="91"/>
      <c r="J4" s="93"/>
      <c r="K4" s="119"/>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91"/>
      <c r="C7" s="91"/>
      <c r="D7" s="91"/>
      <c r="E7" s="91"/>
      <c r="F7" s="91"/>
      <c r="G7" s="91"/>
      <c r="H7" s="91"/>
      <c r="I7" s="91"/>
      <c r="J7" s="93"/>
      <c r="K7" s="119"/>
    </row>
    <row r="8" spans="1:15" s="69" customFormat="1" x14ac:dyDescent="0.25">
      <c r="A8" s="90"/>
      <c r="B8" s="874"/>
      <c r="C8" s="875"/>
      <c r="D8" s="878">
        <f>D180</f>
        <v>2.8225806451612905</v>
      </c>
      <c r="E8" s="91"/>
      <c r="F8" s="874"/>
      <c r="G8" s="875"/>
      <c r="H8" s="879">
        <f>D183</f>
        <v>0</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40.5" customHeight="1"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ht="23.1" customHeight="1" x14ac:dyDescent="0.25">
      <c r="A12" s="152"/>
      <c r="B12" s="462" t="s">
        <v>1508</v>
      </c>
      <c r="C12" s="471"/>
      <c r="D12" s="471"/>
      <c r="E12" s="471"/>
      <c r="F12" s="471"/>
      <c r="G12" s="471"/>
      <c r="H12" s="471"/>
      <c r="I12" s="472"/>
      <c r="J12" s="153"/>
      <c r="L12" s="52"/>
    </row>
    <row r="13" spans="1:15" s="3" customFormat="1" ht="121.5" customHeight="1" x14ac:dyDescent="0.25">
      <c r="A13" s="154"/>
      <c r="B13" s="139">
        <v>1</v>
      </c>
      <c r="C13" s="140"/>
      <c r="D13" s="378" t="s">
        <v>2212</v>
      </c>
      <c r="E13" s="112" t="s">
        <v>30</v>
      </c>
      <c r="F13" s="762">
        <f t="shared" ref="F13:F24" si="0">IF(E13="yes",3,IF(E13="Partial",2,IF(E13="No",1,IF(E13="N/A","",IF(E13="","")))))</f>
        <v>2</v>
      </c>
      <c r="G13" s="89"/>
      <c r="H13" s="378" t="s">
        <v>4717</v>
      </c>
      <c r="I13" s="378" t="s">
        <v>1988</v>
      </c>
      <c r="J13" s="155"/>
      <c r="K13" s="120">
        <f t="shared" ref="K13:K24" si="1">IF(E13="",1,0)</f>
        <v>0</v>
      </c>
      <c r="L13" s="404"/>
      <c r="M13" s="502"/>
      <c r="N13" s="502"/>
      <c r="O13" s="502"/>
    </row>
    <row r="14" spans="1:15" s="3" customFormat="1" ht="105" x14ac:dyDescent="0.25">
      <c r="A14" s="154"/>
      <c r="B14" s="144">
        <v>2</v>
      </c>
      <c r="C14" s="74"/>
      <c r="D14" s="380" t="s">
        <v>1989</v>
      </c>
      <c r="E14" s="112" t="s">
        <v>29</v>
      </c>
      <c r="F14" s="762">
        <f t="shared" si="0"/>
        <v>3</v>
      </c>
      <c r="G14" s="89"/>
      <c r="H14" s="378" t="s">
        <v>3396</v>
      </c>
      <c r="I14" s="378" t="s">
        <v>2776</v>
      </c>
      <c r="J14" s="156"/>
      <c r="K14" s="119">
        <f t="shared" si="1"/>
        <v>0</v>
      </c>
      <c r="L14" s="404"/>
      <c r="M14" s="502"/>
      <c r="N14" s="502"/>
      <c r="O14" s="502"/>
    </row>
    <row r="15" spans="1:15" s="3" customFormat="1" ht="75" x14ac:dyDescent="0.25">
      <c r="A15" s="154"/>
      <c r="B15" s="145">
        <v>3</v>
      </c>
      <c r="C15" s="141"/>
      <c r="D15" s="379" t="s">
        <v>4719</v>
      </c>
      <c r="E15" s="112" t="s">
        <v>31</v>
      </c>
      <c r="F15" s="762">
        <f t="shared" si="0"/>
        <v>1</v>
      </c>
      <c r="G15" s="89"/>
      <c r="H15" s="382" t="s">
        <v>4720</v>
      </c>
      <c r="I15" s="383" t="s">
        <v>1509</v>
      </c>
      <c r="J15" s="156"/>
      <c r="K15" s="119">
        <f t="shared" si="1"/>
        <v>0</v>
      </c>
      <c r="L15" s="404"/>
      <c r="M15" s="502"/>
      <c r="N15" s="502"/>
      <c r="O15" s="502"/>
    </row>
    <row r="16" spans="1:15" s="3" customFormat="1" ht="60" customHeight="1" x14ac:dyDescent="0.25">
      <c r="A16" s="154"/>
      <c r="B16" s="139">
        <v>4</v>
      </c>
      <c r="C16" s="141"/>
      <c r="D16" s="379" t="s">
        <v>4649</v>
      </c>
      <c r="E16" s="112" t="s">
        <v>29</v>
      </c>
      <c r="F16" s="762">
        <f t="shared" si="0"/>
        <v>3</v>
      </c>
      <c r="G16" s="89"/>
      <c r="H16" s="382" t="s">
        <v>4650</v>
      </c>
      <c r="I16" s="383" t="s">
        <v>4265</v>
      </c>
      <c r="J16" s="156"/>
      <c r="K16" s="119">
        <f t="shared" si="1"/>
        <v>0</v>
      </c>
      <c r="L16" s="404"/>
      <c r="M16" s="502"/>
      <c r="N16" s="502"/>
      <c r="O16" s="502"/>
    </row>
    <row r="17" spans="1:15" s="4" customFormat="1" ht="225" x14ac:dyDescent="0.25">
      <c r="A17" s="154"/>
      <c r="B17" s="144">
        <v>5</v>
      </c>
      <c r="C17" s="74" t="s">
        <v>334</v>
      </c>
      <c r="D17" s="378" t="s">
        <v>4721</v>
      </c>
      <c r="E17" s="112" t="s">
        <v>29</v>
      </c>
      <c r="F17" s="762">
        <f t="shared" si="0"/>
        <v>3</v>
      </c>
      <c r="G17" s="89"/>
      <c r="H17" s="381" t="s">
        <v>1510</v>
      </c>
      <c r="I17" s="378" t="s">
        <v>4166</v>
      </c>
      <c r="J17" s="156"/>
      <c r="K17" s="119">
        <f t="shared" si="1"/>
        <v>0</v>
      </c>
      <c r="L17" s="404"/>
      <c r="M17" s="503"/>
      <c r="N17" s="503"/>
      <c r="O17" s="503"/>
    </row>
    <row r="18" spans="1:15" s="3" customFormat="1" ht="45" x14ac:dyDescent="0.25">
      <c r="A18" s="154"/>
      <c r="B18" s="145">
        <v>6</v>
      </c>
      <c r="C18" s="151"/>
      <c r="D18" s="378" t="s">
        <v>1992</v>
      </c>
      <c r="E18" s="112" t="s">
        <v>31</v>
      </c>
      <c r="F18" s="762">
        <f t="shared" si="0"/>
        <v>1</v>
      </c>
      <c r="G18" s="89"/>
      <c r="H18" s="33" t="s">
        <v>2396</v>
      </c>
      <c r="I18" s="147" t="s">
        <v>2395</v>
      </c>
      <c r="J18" s="155"/>
      <c r="K18" s="119">
        <f t="shared" si="1"/>
        <v>0</v>
      </c>
      <c r="L18" s="404"/>
      <c r="M18" s="502"/>
      <c r="N18" s="502"/>
      <c r="O18" s="502"/>
    </row>
    <row r="19" spans="1:15" s="75" customFormat="1" ht="75" x14ac:dyDescent="0.25">
      <c r="A19" s="97"/>
      <c r="B19" s="139">
        <v>7</v>
      </c>
      <c r="C19" s="74" t="s">
        <v>156</v>
      </c>
      <c r="D19" s="381" t="s">
        <v>4722</v>
      </c>
      <c r="E19" s="112" t="s">
        <v>29</v>
      </c>
      <c r="F19" s="762">
        <f t="shared" si="0"/>
        <v>3</v>
      </c>
      <c r="G19" s="89"/>
      <c r="H19" s="378" t="s">
        <v>4723</v>
      </c>
      <c r="I19" s="378" t="s">
        <v>1133</v>
      </c>
      <c r="J19" s="99"/>
      <c r="K19" s="119">
        <f t="shared" si="1"/>
        <v>0</v>
      </c>
      <c r="L19" s="407"/>
      <c r="M19" s="504"/>
      <c r="N19" s="504"/>
      <c r="O19" s="504"/>
    </row>
    <row r="20" spans="1:15" s="75" customFormat="1" ht="86.25" customHeight="1" x14ac:dyDescent="0.25">
      <c r="A20" s="97"/>
      <c r="B20" s="144">
        <v>8</v>
      </c>
      <c r="C20" s="74" t="s">
        <v>3073</v>
      </c>
      <c r="D20" s="381" t="s">
        <v>3070</v>
      </c>
      <c r="E20" s="112" t="s">
        <v>4</v>
      </c>
      <c r="F20" s="762" t="str">
        <f t="shared" si="0"/>
        <v/>
      </c>
      <c r="G20" s="89"/>
      <c r="H20" s="378" t="s">
        <v>3074</v>
      </c>
      <c r="I20" s="381" t="s">
        <v>3076</v>
      </c>
      <c r="J20" s="99"/>
      <c r="K20" s="119">
        <f t="shared" si="1"/>
        <v>0</v>
      </c>
      <c r="L20" s="407"/>
      <c r="M20" s="504"/>
      <c r="N20" s="504"/>
      <c r="O20" s="504"/>
    </row>
    <row r="21" spans="1:15" s="75" customFormat="1" ht="86.25" customHeight="1" x14ac:dyDescent="0.25">
      <c r="A21" s="97"/>
      <c r="B21" s="145">
        <v>9</v>
      </c>
      <c r="C21" s="74" t="s">
        <v>4822</v>
      </c>
      <c r="D21" s="381" t="s">
        <v>3071</v>
      </c>
      <c r="E21" s="112" t="s">
        <v>4</v>
      </c>
      <c r="F21" s="762" t="str">
        <f t="shared" ref="F21:F22" si="2">IF(E21="yes",3,IF(E21="Partial",2,IF(E21="No",1,IF(E21="N/A","",IF(E21="","")))))</f>
        <v/>
      </c>
      <c r="G21" s="89"/>
      <c r="H21" s="378" t="s">
        <v>3075</v>
      </c>
      <c r="I21" s="381" t="s">
        <v>3587</v>
      </c>
      <c r="J21" s="99"/>
      <c r="K21" s="119">
        <f t="shared" si="1"/>
        <v>0</v>
      </c>
      <c r="L21" s="407"/>
      <c r="M21" s="504"/>
      <c r="N21" s="504"/>
      <c r="O21" s="504"/>
    </row>
    <row r="22" spans="1:15" s="75" customFormat="1" ht="60" x14ac:dyDescent="0.25">
      <c r="A22" s="97"/>
      <c r="B22" s="139">
        <v>10</v>
      </c>
      <c r="C22" s="74" t="s">
        <v>3073</v>
      </c>
      <c r="D22" s="381" t="s">
        <v>3072</v>
      </c>
      <c r="E22" s="112" t="s">
        <v>4</v>
      </c>
      <c r="F22" s="762" t="str">
        <f t="shared" si="2"/>
        <v/>
      </c>
      <c r="G22" s="89"/>
      <c r="H22" s="378" t="s">
        <v>4724</v>
      </c>
      <c r="I22" s="381" t="s">
        <v>3077</v>
      </c>
      <c r="J22" s="99"/>
      <c r="K22" s="119">
        <f t="shared" si="1"/>
        <v>0</v>
      </c>
      <c r="L22" s="407"/>
      <c r="M22" s="504"/>
      <c r="N22" s="504"/>
      <c r="O22" s="504"/>
    </row>
    <row r="23" spans="1:15" s="3" customFormat="1" ht="135" x14ac:dyDescent="0.25">
      <c r="A23" s="154"/>
      <c r="B23" s="144">
        <v>11</v>
      </c>
      <c r="C23" s="74" t="s">
        <v>335</v>
      </c>
      <c r="D23" s="381" t="s">
        <v>1991</v>
      </c>
      <c r="E23" s="112" t="s">
        <v>4</v>
      </c>
      <c r="F23" s="762" t="str">
        <f t="shared" si="0"/>
        <v/>
      </c>
      <c r="G23" s="89"/>
      <c r="H23" s="381" t="s">
        <v>2953</v>
      </c>
      <c r="I23" s="381" t="s">
        <v>1990</v>
      </c>
      <c r="J23" s="155"/>
      <c r="K23" s="119">
        <f t="shared" si="1"/>
        <v>0</v>
      </c>
      <c r="L23" s="404"/>
      <c r="M23" s="502"/>
      <c r="N23" s="502"/>
      <c r="O23" s="502"/>
    </row>
    <row r="24" spans="1:15" s="3" customFormat="1" ht="60" x14ac:dyDescent="0.25">
      <c r="A24" s="154"/>
      <c r="B24" s="145">
        <v>12</v>
      </c>
      <c r="C24" s="244"/>
      <c r="D24" s="74" t="s">
        <v>3078</v>
      </c>
      <c r="E24" s="112" t="s">
        <v>29</v>
      </c>
      <c r="F24" s="762">
        <f t="shared" si="0"/>
        <v>3</v>
      </c>
      <c r="G24" s="89"/>
      <c r="H24" s="381" t="s">
        <v>2964</v>
      </c>
      <c r="I24" s="381" t="s">
        <v>2963</v>
      </c>
      <c r="J24" s="155"/>
      <c r="K24" s="119">
        <f t="shared" si="1"/>
        <v>0</v>
      </c>
      <c r="L24" s="404"/>
      <c r="M24" s="502"/>
      <c r="N24" s="502"/>
      <c r="O24" s="502"/>
    </row>
    <row r="25" spans="1:15" s="3" customFormat="1" x14ac:dyDescent="0.25">
      <c r="A25" s="154"/>
      <c r="B25" s="462" t="s">
        <v>2004</v>
      </c>
      <c r="C25" s="463"/>
      <c r="D25" s="463"/>
      <c r="E25" s="471"/>
      <c r="F25" s="463"/>
      <c r="G25" s="463"/>
      <c r="H25" s="463"/>
      <c r="I25" s="464"/>
      <c r="J25" s="155"/>
      <c r="K25" s="119"/>
      <c r="L25" s="404"/>
      <c r="M25" s="502"/>
      <c r="N25" s="502"/>
      <c r="O25" s="502"/>
    </row>
    <row r="26" spans="1:15" s="3" customFormat="1" ht="60" x14ac:dyDescent="0.25">
      <c r="A26" s="154"/>
      <c r="B26" s="145">
        <v>13</v>
      </c>
      <c r="C26" s="278"/>
      <c r="D26" s="303" t="s">
        <v>3589</v>
      </c>
      <c r="E26" s="112" t="s">
        <v>29</v>
      </c>
      <c r="F26" s="762">
        <f>IF(E26="yes",3,IF(E26="Partial",2,IF(E26="No",1,IF(E26="N/A","",IF(E26="","")))))</f>
        <v>3</v>
      </c>
      <c r="G26" s="89"/>
      <c r="H26" s="87" t="s">
        <v>2401</v>
      </c>
      <c r="I26" s="87" t="s">
        <v>3588</v>
      </c>
      <c r="J26" s="155"/>
      <c r="K26" s="119">
        <f t="shared" ref="K26:K49" si="3">IF(E26="",1,0)</f>
        <v>0</v>
      </c>
      <c r="L26" s="404"/>
      <c r="M26" s="502"/>
      <c r="N26" s="502"/>
      <c r="O26" s="502"/>
    </row>
    <row r="27" spans="1:15" s="3" customFormat="1" ht="135" x14ac:dyDescent="0.25">
      <c r="A27" s="154"/>
      <c r="B27" s="145">
        <v>14</v>
      </c>
      <c r="C27" s="87" t="s">
        <v>2377</v>
      </c>
      <c r="D27" s="87" t="s">
        <v>3397</v>
      </c>
      <c r="E27" s="112" t="s">
        <v>30</v>
      </c>
      <c r="F27" s="762">
        <f>IF(E27="yes",3,IF(E27="Partial",2,IF(E27="No",1,IF(E27="N/A","",IF(E27="","")))))</f>
        <v>2</v>
      </c>
      <c r="G27" s="89" t="s">
        <v>5163</v>
      </c>
      <c r="H27" s="87" t="s">
        <v>4725</v>
      </c>
      <c r="I27" s="88" t="s">
        <v>2777</v>
      </c>
      <c r="J27" s="155"/>
      <c r="K27" s="119">
        <f t="shared" si="3"/>
        <v>0</v>
      </c>
      <c r="L27" s="404"/>
      <c r="M27" s="502"/>
      <c r="N27" s="502"/>
      <c r="O27" s="502"/>
    </row>
    <row r="28" spans="1:15" s="3" customFormat="1" ht="135" x14ac:dyDescent="0.25">
      <c r="A28" s="154"/>
      <c r="B28" s="145">
        <v>15</v>
      </c>
      <c r="C28" s="87" t="s">
        <v>2377</v>
      </c>
      <c r="D28" s="87" t="s">
        <v>2778</v>
      </c>
      <c r="E28" s="112" t="s">
        <v>29</v>
      </c>
      <c r="F28" s="762">
        <f t="shared" ref="F28:F46" si="4">IF(E28="yes",3,IF(E28="Partial",2,IF(E28="No",1,IF(E28="N/A","",IF(E28="","")))))</f>
        <v>3</v>
      </c>
      <c r="G28" s="89"/>
      <c r="H28" s="87" t="s">
        <v>4726</v>
      </c>
      <c r="I28" s="88" t="s">
        <v>2777</v>
      </c>
      <c r="J28" s="155"/>
      <c r="K28" s="119">
        <f t="shared" si="3"/>
        <v>0</v>
      </c>
      <c r="L28" s="404"/>
      <c r="M28" s="502"/>
      <c r="N28" s="502"/>
      <c r="O28" s="502"/>
    </row>
    <row r="29" spans="1:15" s="3" customFormat="1" ht="135" x14ac:dyDescent="0.25">
      <c r="A29" s="154"/>
      <c r="B29" s="145">
        <v>16</v>
      </c>
      <c r="C29" s="87" t="s">
        <v>2377</v>
      </c>
      <c r="D29" s="87" t="s">
        <v>2374</v>
      </c>
      <c r="E29" s="112" t="s">
        <v>29</v>
      </c>
      <c r="F29" s="762">
        <f t="shared" si="4"/>
        <v>3</v>
      </c>
      <c r="G29" s="89"/>
      <c r="H29" s="87" t="s">
        <v>4730</v>
      </c>
      <c r="I29" s="88" t="s">
        <v>2777</v>
      </c>
      <c r="J29" s="155"/>
      <c r="K29" s="119">
        <f t="shared" si="3"/>
        <v>0</v>
      </c>
      <c r="L29" s="404"/>
      <c r="M29" s="502"/>
      <c r="N29" s="502"/>
      <c r="O29" s="502"/>
    </row>
    <row r="30" spans="1:15" s="3" customFormat="1" ht="135" x14ac:dyDescent="0.25">
      <c r="A30" s="154"/>
      <c r="B30" s="145">
        <v>17</v>
      </c>
      <c r="C30" s="87" t="s">
        <v>2377</v>
      </c>
      <c r="D30" s="87" t="s">
        <v>2384</v>
      </c>
      <c r="E30" s="112" t="s">
        <v>29</v>
      </c>
      <c r="F30" s="762">
        <f t="shared" si="4"/>
        <v>3</v>
      </c>
      <c r="G30" s="89"/>
      <c r="H30" s="87" t="s">
        <v>4727</v>
      </c>
      <c r="I30" s="88" t="s">
        <v>2777</v>
      </c>
      <c r="J30" s="155"/>
      <c r="K30" s="119">
        <f t="shared" si="3"/>
        <v>0</v>
      </c>
      <c r="L30" s="404"/>
      <c r="M30" s="502"/>
      <c r="N30" s="502"/>
      <c r="O30" s="502"/>
    </row>
    <row r="31" spans="1:15" s="3" customFormat="1" ht="135" x14ac:dyDescent="0.25">
      <c r="A31" s="154"/>
      <c r="B31" s="145">
        <v>18</v>
      </c>
      <c r="C31" s="87" t="s">
        <v>2381</v>
      </c>
      <c r="D31" s="87" t="s">
        <v>2382</v>
      </c>
      <c r="E31" s="112" t="s">
        <v>29</v>
      </c>
      <c r="F31" s="762">
        <f t="shared" si="4"/>
        <v>3</v>
      </c>
      <c r="G31" s="89"/>
      <c r="H31" s="87" t="s">
        <v>4728</v>
      </c>
      <c r="I31" s="88" t="s">
        <v>2777</v>
      </c>
      <c r="J31" s="155"/>
      <c r="K31" s="119">
        <f t="shared" si="3"/>
        <v>0</v>
      </c>
      <c r="L31" s="404"/>
      <c r="M31" s="502"/>
      <c r="N31" s="502"/>
      <c r="O31" s="502"/>
    </row>
    <row r="32" spans="1:15" s="3" customFormat="1" ht="135" x14ac:dyDescent="0.25">
      <c r="A32" s="154"/>
      <c r="B32" s="145">
        <v>19</v>
      </c>
      <c r="C32" s="87" t="s">
        <v>2377</v>
      </c>
      <c r="D32" s="87" t="s">
        <v>2375</v>
      </c>
      <c r="E32" s="112" t="s">
        <v>29</v>
      </c>
      <c r="F32" s="762">
        <f t="shared" si="4"/>
        <v>3</v>
      </c>
      <c r="G32" s="89"/>
      <c r="H32" s="87" t="s">
        <v>4729</v>
      </c>
      <c r="I32" s="88" t="s">
        <v>2777</v>
      </c>
      <c r="J32" s="155"/>
      <c r="K32" s="119">
        <f t="shared" si="3"/>
        <v>0</v>
      </c>
      <c r="L32" s="404"/>
      <c r="M32" s="502"/>
      <c r="N32" s="502"/>
      <c r="O32" s="502"/>
    </row>
    <row r="33" spans="1:15" s="3" customFormat="1" ht="135" x14ac:dyDescent="0.25">
      <c r="A33" s="154"/>
      <c r="B33" s="145">
        <v>20</v>
      </c>
      <c r="C33" s="87" t="s">
        <v>2377</v>
      </c>
      <c r="D33" s="87" t="s">
        <v>3727</v>
      </c>
      <c r="E33" s="112" t="s">
        <v>29</v>
      </c>
      <c r="F33" s="762">
        <f t="shared" si="4"/>
        <v>3</v>
      </c>
      <c r="G33" s="89"/>
      <c r="H33" s="87" t="s">
        <v>4731</v>
      </c>
      <c r="I33" s="88" t="s">
        <v>2777</v>
      </c>
      <c r="J33" s="155"/>
      <c r="K33" s="119">
        <f t="shared" si="3"/>
        <v>0</v>
      </c>
      <c r="L33" s="404"/>
      <c r="M33" s="502"/>
      <c r="N33" s="502"/>
      <c r="O33" s="502"/>
    </row>
    <row r="34" spans="1:15" s="3" customFormat="1" ht="45" x14ac:dyDescent="0.25">
      <c r="A34" s="154"/>
      <c r="B34" s="145">
        <v>21</v>
      </c>
      <c r="C34" s="87" t="s">
        <v>2398</v>
      </c>
      <c r="D34" s="87" t="s">
        <v>2397</v>
      </c>
      <c r="E34" s="112" t="s">
        <v>29</v>
      </c>
      <c r="F34" s="762">
        <f t="shared" si="4"/>
        <v>3</v>
      </c>
      <c r="G34" s="89"/>
      <c r="H34" s="87" t="s">
        <v>2400</v>
      </c>
      <c r="I34" s="88" t="s">
        <v>2399</v>
      </c>
      <c r="J34" s="155"/>
      <c r="K34" s="119">
        <f t="shared" si="3"/>
        <v>0</v>
      </c>
      <c r="L34" s="404"/>
      <c r="M34" s="502"/>
      <c r="N34" s="502"/>
      <c r="O34" s="502"/>
    </row>
    <row r="35" spans="1:15" s="3" customFormat="1" ht="135" x14ac:dyDescent="0.25">
      <c r="A35" s="154"/>
      <c r="B35" s="145">
        <v>22</v>
      </c>
      <c r="C35" s="87" t="s">
        <v>2377</v>
      </c>
      <c r="D35" s="87" t="s">
        <v>3726</v>
      </c>
      <c r="E35" s="112" t="s">
        <v>29</v>
      </c>
      <c r="F35" s="762">
        <f t="shared" si="4"/>
        <v>3</v>
      </c>
      <c r="G35" s="89"/>
      <c r="H35" s="87" t="s">
        <v>4732</v>
      </c>
      <c r="I35" s="88" t="s">
        <v>2777</v>
      </c>
      <c r="J35" s="155"/>
      <c r="K35" s="119">
        <f t="shared" si="3"/>
        <v>0</v>
      </c>
      <c r="L35" s="404"/>
      <c r="M35" s="502"/>
      <c r="N35" s="502"/>
      <c r="O35" s="502"/>
    </row>
    <row r="36" spans="1:15" s="3" customFormat="1" ht="135" x14ac:dyDescent="0.25">
      <c r="A36" s="154"/>
      <c r="B36" s="145">
        <v>23</v>
      </c>
      <c r="C36" s="87" t="s">
        <v>2377</v>
      </c>
      <c r="D36" s="87" t="s">
        <v>3725</v>
      </c>
      <c r="E36" s="112" t="s">
        <v>29</v>
      </c>
      <c r="F36" s="762">
        <f t="shared" si="4"/>
        <v>3</v>
      </c>
      <c r="G36" s="89"/>
      <c r="H36" s="87" t="s">
        <v>4733</v>
      </c>
      <c r="I36" s="88" t="s">
        <v>2777</v>
      </c>
      <c r="J36" s="155"/>
      <c r="K36" s="119">
        <f t="shared" si="3"/>
        <v>0</v>
      </c>
      <c r="L36" s="404"/>
      <c r="M36" s="502"/>
      <c r="N36" s="502"/>
      <c r="O36" s="502"/>
    </row>
    <row r="37" spans="1:15" s="3" customFormat="1" ht="135" x14ac:dyDescent="0.25">
      <c r="A37" s="154"/>
      <c r="B37" s="145">
        <v>24</v>
      </c>
      <c r="C37" s="87" t="s">
        <v>2377</v>
      </c>
      <c r="D37" s="87" t="s">
        <v>2376</v>
      </c>
      <c r="E37" s="112" t="s">
        <v>29</v>
      </c>
      <c r="F37" s="762">
        <f t="shared" si="4"/>
        <v>3</v>
      </c>
      <c r="G37" s="89"/>
      <c r="H37" s="87" t="s">
        <v>4734</v>
      </c>
      <c r="I37" s="88" t="s">
        <v>2777</v>
      </c>
      <c r="J37" s="155"/>
      <c r="K37" s="119">
        <f t="shared" si="3"/>
        <v>0</v>
      </c>
      <c r="L37" s="404"/>
      <c r="M37" s="502"/>
      <c r="N37" s="502"/>
      <c r="O37" s="502"/>
    </row>
    <row r="38" spans="1:15" s="3" customFormat="1" ht="45" x14ac:dyDescent="0.25">
      <c r="A38" s="154"/>
      <c r="B38" s="145">
        <v>25</v>
      </c>
      <c r="C38" s="87"/>
      <c r="D38" s="87" t="s">
        <v>3398</v>
      </c>
      <c r="E38" s="112" t="s">
        <v>29</v>
      </c>
      <c r="F38" s="762">
        <f t="shared" si="4"/>
        <v>3</v>
      </c>
      <c r="G38" s="89"/>
      <c r="H38" s="87" t="s">
        <v>3400</v>
      </c>
      <c r="I38" s="88" t="s">
        <v>3399</v>
      </c>
      <c r="J38" s="155"/>
      <c r="K38" s="119">
        <f t="shared" si="3"/>
        <v>0</v>
      </c>
      <c r="L38" s="404"/>
      <c r="M38" s="502"/>
      <c r="N38" s="502"/>
      <c r="O38" s="502"/>
    </row>
    <row r="39" spans="1:15" s="3" customFormat="1" ht="180" x14ac:dyDescent="0.25">
      <c r="A39" s="154"/>
      <c r="B39" s="145">
        <v>26</v>
      </c>
      <c r="C39" s="87" t="s">
        <v>2377</v>
      </c>
      <c r="D39" s="87" t="s">
        <v>3728</v>
      </c>
      <c r="E39" s="112" t="s">
        <v>30</v>
      </c>
      <c r="F39" s="762">
        <f t="shared" si="4"/>
        <v>2</v>
      </c>
      <c r="G39" s="89" t="s">
        <v>5164</v>
      </c>
      <c r="H39" s="87" t="s">
        <v>4735</v>
      </c>
      <c r="I39" s="88" t="s">
        <v>2779</v>
      </c>
      <c r="J39" s="155"/>
      <c r="K39" s="119">
        <f t="shared" si="3"/>
        <v>0</v>
      </c>
      <c r="L39" s="404"/>
      <c r="M39" s="502"/>
      <c r="N39" s="502"/>
      <c r="O39" s="502"/>
    </row>
    <row r="40" spans="1:15" s="3" customFormat="1" ht="105" x14ac:dyDescent="0.25">
      <c r="A40" s="154"/>
      <c r="B40" s="145">
        <v>27</v>
      </c>
      <c r="C40" s="87" t="s">
        <v>2381</v>
      </c>
      <c r="D40" s="87" t="s">
        <v>2383</v>
      </c>
      <c r="E40" s="112" t="s">
        <v>30</v>
      </c>
      <c r="F40" s="762">
        <f t="shared" si="4"/>
        <v>2</v>
      </c>
      <c r="G40" s="89" t="s">
        <v>5165</v>
      </c>
      <c r="H40" s="87" t="s">
        <v>4735</v>
      </c>
      <c r="I40" s="87" t="s">
        <v>2780</v>
      </c>
      <c r="J40" s="155"/>
      <c r="K40" s="119">
        <f t="shared" si="3"/>
        <v>0</v>
      </c>
      <c r="L40" s="404"/>
      <c r="M40" s="502"/>
      <c r="N40" s="502"/>
      <c r="O40" s="502"/>
    </row>
    <row r="41" spans="1:15" s="3" customFormat="1" ht="60" x14ac:dyDescent="0.25">
      <c r="A41" s="154"/>
      <c r="B41" s="145">
        <v>28</v>
      </c>
      <c r="C41" s="388"/>
      <c r="D41" s="87" t="s">
        <v>2378</v>
      </c>
      <c r="E41" s="112" t="s">
        <v>29</v>
      </c>
      <c r="F41" s="762">
        <f t="shared" si="4"/>
        <v>3</v>
      </c>
      <c r="G41" s="89"/>
      <c r="H41" s="87" t="s">
        <v>2380</v>
      </c>
      <c r="I41" s="87" t="s">
        <v>2385</v>
      </c>
      <c r="J41" s="155"/>
      <c r="K41" s="119">
        <f t="shared" si="3"/>
        <v>0</v>
      </c>
      <c r="L41" s="404"/>
      <c r="M41" s="502"/>
      <c r="N41" s="502"/>
      <c r="O41" s="502"/>
    </row>
    <row r="42" spans="1:15" s="3" customFormat="1" ht="90" x14ac:dyDescent="0.25">
      <c r="A42" s="154"/>
      <c r="B42" s="145">
        <v>29</v>
      </c>
      <c r="C42" s="389"/>
      <c r="D42" s="87" t="s">
        <v>2379</v>
      </c>
      <c r="E42" s="112" t="s">
        <v>30</v>
      </c>
      <c r="F42" s="762">
        <f t="shared" si="4"/>
        <v>2</v>
      </c>
      <c r="G42" s="89" t="s">
        <v>5166</v>
      </c>
      <c r="H42" s="381" t="s">
        <v>1119</v>
      </c>
      <c r="I42" s="381" t="s">
        <v>1675</v>
      </c>
      <c r="J42" s="155"/>
      <c r="K42" s="119">
        <f t="shared" si="3"/>
        <v>0</v>
      </c>
      <c r="L42" s="404"/>
      <c r="M42" s="502"/>
      <c r="N42" s="502"/>
      <c r="O42" s="502"/>
    </row>
    <row r="43" spans="1:15" s="3" customFormat="1" ht="120" x14ac:dyDescent="0.25">
      <c r="A43" s="154"/>
      <c r="B43" s="145">
        <v>30</v>
      </c>
      <c r="C43" s="389"/>
      <c r="D43" s="381" t="s">
        <v>2781</v>
      </c>
      <c r="E43" s="112" t="s">
        <v>29</v>
      </c>
      <c r="F43" s="762">
        <f t="shared" si="4"/>
        <v>3</v>
      </c>
      <c r="G43" s="89"/>
      <c r="H43" s="381" t="s">
        <v>1120</v>
      </c>
      <c r="I43" s="381" t="s">
        <v>2782</v>
      </c>
      <c r="J43" s="155"/>
      <c r="K43" s="119">
        <f t="shared" si="3"/>
        <v>0</v>
      </c>
      <c r="L43" s="404"/>
      <c r="M43" s="502"/>
      <c r="N43" s="502"/>
      <c r="O43" s="502"/>
    </row>
    <row r="44" spans="1:15" s="3" customFormat="1" ht="75" x14ac:dyDescent="0.25">
      <c r="A44" s="154"/>
      <c r="B44" s="145">
        <v>31</v>
      </c>
      <c r="C44" s="389"/>
      <c r="D44" s="381" t="s">
        <v>2954</v>
      </c>
      <c r="E44" s="112" t="s">
        <v>29</v>
      </c>
      <c r="F44" s="762">
        <f t="shared" si="4"/>
        <v>3</v>
      </c>
      <c r="G44" s="89"/>
      <c r="H44" s="381" t="s">
        <v>2956</v>
      </c>
      <c r="I44" s="381" t="s">
        <v>2955</v>
      </c>
      <c r="J44" s="156"/>
      <c r="K44" s="119">
        <f t="shared" si="3"/>
        <v>0</v>
      </c>
      <c r="L44" s="404"/>
      <c r="M44" s="502"/>
      <c r="N44" s="502"/>
      <c r="O44" s="502"/>
    </row>
    <row r="45" spans="1:15" s="3" customFormat="1" ht="75" x14ac:dyDescent="0.25">
      <c r="A45" s="154"/>
      <c r="B45" s="145">
        <v>32</v>
      </c>
      <c r="C45" s="389"/>
      <c r="D45" s="381" t="s">
        <v>3480</v>
      </c>
      <c r="E45" s="112" t="s">
        <v>29</v>
      </c>
      <c r="F45" s="762">
        <f t="shared" si="4"/>
        <v>3</v>
      </c>
      <c r="G45" s="89"/>
      <c r="H45" s="381" t="s">
        <v>2957</v>
      </c>
      <c r="I45" s="381" t="s">
        <v>2958</v>
      </c>
      <c r="J45" s="156"/>
      <c r="K45" s="119">
        <f t="shared" si="3"/>
        <v>0</v>
      </c>
      <c r="L45" s="404"/>
      <c r="M45" s="502"/>
      <c r="N45" s="502"/>
      <c r="O45" s="502"/>
    </row>
    <row r="46" spans="1:15" s="3" customFormat="1" ht="45" x14ac:dyDescent="0.25">
      <c r="A46" s="154"/>
      <c r="B46" s="145">
        <v>33</v>
      </c>
      <c r="C46" s="389"/>
      <c r="D46" s="381" t="s">
        <v>5001</v>
      </c>
      <c r="E46" s="112" t="s">
        <v>29</v>
      </c>
      <c r="F46" s="762">
        <f t="shared" si="4"/>
        <v>3</v>
      </c>
      <c r="G46" s="89"/>
      <c r="H46" s="381" t="s">
        <v>4264</v>
      </c>
      <c r="I46" s="381" t="s">
        <v>5002</v>
      </c>
      <c r="J46" s="156"/>
      <c r="K46" s="119">
        <f t="shared" si="3"/>
        <v>0</v>
      </c>
      <c r="L46" s="404"/>
      <c r="M46" s="502"/>
      <c r="N46" s="502"/>
      <c r="O46" s="502"/>
    </row>
    <row r="47" spans="1:15" s="3" customFormat="1" ht="165" x14ac:dyDescent="0.25">
      <c r="A47" s="154"/>
      <c r="B47" s="145">
        <v>34</v>
      </c>
      <c r="C47" s="74" t="s">
        <v>357</v>
      </c>
      <c r="D47" s="378" t="s">
        <v>2783</v>
      </c>
      <c r="E47" s="112" t="s">
        <v>29</v>
      </c>
      <c r="F47" s="762">
        <f t="shared" ref="F47:F49" si="5">IF(E47="yes",3,IF(E47="Partial",2,IF(E47="No",1,IF(E47="N/A","",IF(E47="","")))))</f>
        <v>3</v>
      </c>
      <c r="G47" s="89"/>
      <c r="H47" s="379" t="s">
        <v>1022</v>
      </c>
      <c r="I47" s="379" t="s">
        <v>3481</v>
      </c>
      <c r="J47" s="156"/>
      <c r="K47" s="119">
        <f t="shared" si="3"/>
        <v>0</v>
      </c>
      <c r="L47" s="404"/>
      <c r="M47" s="502"/>
      <c r="N47" s="502"/>
      <c r="O47" s="502"/>
    </row>
    <row r="48" spans="1:15" s="3" customFormat="1" ht="60" x14ac:dyDescent="0.25">
      <c r="A48" s="154"/>
      <c r="B48" s="145">
        <v>35</v>
      </c>
      <c r="C48" s="389"/>
      <c r="D48" s="381" t="s">
        <v>4995</v>
      </c>
      <c r="E48" s="112" t="s">
        <v>29</v>
      </c>
      <c r="F48" s="762">
        <f t="shared" si="5"/>
        <v>3</v>
      </c>
      <c r="G48" s="89"/>
      <c r="H48" s="381" t="s">
        <v>4996</v>
      </c>
      <c r="I48" s="381" t="s">
        <v>4997</v>
      </c>
      <c r="J48" s="156"/>
      <c r="K48" s="119">
        <f t="shared" si="3"/>
        <v>0</v>
      </c>
      <c r="L48" s="404"/>
      <c r="M48" s="502"/>
      <c r="N48" s="502"/>
      <c r="O48" s="502"/>
    </row>
    <row r="49" spans="1:15" s="75" customFormat="1" ht="60" x14ac:dyDescent="0.25">
      <c r="A49" s="97"/>
      <c r="B49" s="145">
        <v>36</v>
      </c>
      <c r="C49" s="74"/>
      <c r="D49" s="378" t="s">
        <v>4998</v>
      </c>
      <c r="E49" s="112" t="s">
        <v>29</v>
      </c>
      <c r="F49" s="762">
        <f t="shared" si="5"/>
        <v>3</v>
      </c>
      <c r="G49" s="89"/>
      <c r="H49" s="379" t="s">
        <v>4999</v>
      </c>
      <c r="I49" s="379" t="s">
        <v>5000</v>
      </c>
      <c r="J49" s="99"/>
      <c r="K49" s="119">
        <f t="shared" si="3"/>
        <v>0</v>
      </c>
      <c r="L49" s="407"/>
      <c r="M49" s="504"/>
      <c r="N49" s="504"/>
      <c r="O49" s="504"/>
    </row>
    <row r="50" spans="1:15" ht="22.5" customHeight="1" x14ac:dyDescent="0.25">
      <c r="A50" s="152"/>
      <c r="B50" s="457" t="s">
        <v>413</v>
      </c>
      <c r="C50" s="458"/>
      <c r="D50" s="458"/>
      <c r="E50" s="458"/>
      <c r="F50" s="463"/>
      <c r="G50" s="458"/>
      <c r="H50" s="458"/>
      <c r="I50" s="459"/>
      <c r="J50" s="153"/>
      <c r="L50" s="406"/>
      <c r="M50" s="505"/>
      <c r="N50" s="505"/>
      <c r="O50" s="505"/>
    </row>
    <row r="51" spans="1:15" s="3" customFormat="1" ht="105" x14ac:dyDescent="0.25">
      <c r="A51" s="154"/>
      <c r="B51" s="145">
        <v>37</v>
      </c>
      <c r="C51" s="74" t="s">
        <v>336</v>
      </c>
      <c r="D51" s="82" t="s">
        <v>2959</v>
      </c>
      <c r="E51" s="112" t="s">
        <v>29</v>
      </c>
      <c r="F51" s="762">
        <f>IF(E51="yes",3,IF(E51="Partial",2,IF(E51="No",1,IF(E51="N/A","",IF(E51="","")))))</f>
        <v>3</v>
      </c>
      <c r="G51" s="89"/>
      <c r="H51" s="381" t="s">
        <v>1511</v>
      </c>
      <c r="I51" s="381" t="s">
        <v>1512</v>
      </c>
      <c r="J51" s="156"/>
      <c r="K51" s="119">
        <f t="shared" ref="K51:K66" si="6">IF(E51="",1,0)</f>
        <v>0</v>
      </c>
      <c r="L51" s="404"/>
      <c r="M51" s="502"/>
      <c r="N51" s="502"/>
      <c r="O51" s="502"/>
    </row>
    <row r="52" spans="1:15" s="72" customFormat="1" ht="90" x14ac:dyDescent="0.25">
      <c r="A52" s="96"/>
      <c r="B52" s="144">
        <v>38</v>
      </c>
      <c r="C52" s="74" t="s">
        <v>338</v>
      </c>
      <c r="D52" s="82" t="s">
        <v>337</v>
      </c>
      <c r="E52" s="112" t="s">
        <v>4</v>
      </c>
      <c r="F52" s="762" t="str">
        <f t="shared" ref="F52:F64" si="7">IF(E52="yes",3,IF(E52="Partial",2,IF(E52="No",1,IF(E52="N/A","",IF(E52="","")))))</f>
        <v/>
      </c>
      <c r="G52" s="89"/>
      <c r="H52" s="381" t="s">
        <v>1134</v>
      </c>
      <c r="I52" s="381" t="s">
        <v>414</v>
      </c>
      <c r="J52" s="98"/>
      <c r="K52" s="119">
        <f t="shared" si="6"/>
        <v>0</v>
      </c>
      <c r="L52" s="408"/>
      <c r="M52" s="506"/>
      <c r="N52" s="506"/>
      <c r="O52" s="506"/>
    </row>
    <row r="53" spans="1:15" s="72" customFormat="1" ht="75" x14ac:dyDescent="0.25">
      <c r="A53" s="96"/>
      <c r="B53" s="145">
        <v>39</v>
      </c>
      <c r="C53" s="74" t="s">
        <v>339</v>
      </c>
      <c r="D53" s="82" t="s">
        <v>340</v>
      </c>
      <c r="E53" s="112" t="s">
        <v>29</v>
      </c>
      <c r="F53" s="762">
        <f t="shared" si="7"/>
        <v>3</v>
      </c>
      <c r="G53" s="89"/>
      <c r="H53" s="381" t="s">
        <v>2784</v>
      </c>
      <c r="I53" s="381" t="s">
        <v>415</v>
      </c>
      <c r="J53" s="98"/>
      <c r="K53" s="119">
        <f t="shared" si="6"/>
        <v>0</v>
      </c>
      <c r="L53" s="408"/>
      <c r="M53" s="506"/>
      <c r="N53" s="506"/>
      <c r="O53" s="506"/>
    </row>
    <row r="54" spans="1:15" s="72" customFormat="1" ht="109.5" customHeight="1" x14ac:dyDescent="0.25">
      <c r="A54" s="96"/>
      <c r="B54" s="144">
        <v>40</v>
      </c>
      <c r="C54" s="74" t="s">
        <v>341</v>
      </c>
      <c r="D54" s="82" t="s">
        <v>1023</v>
      </c>
      <c r="E54" s="112" t="s">
        <v>29</v>
      </c>
      <c r="F54" s="762">
        <f t="shared" si="7"/>
        <v>3</v>
      </c>
      <c r="G54" s="89"/>
      <c r="H54" s="381" t="s">
        <v>2784</v>
      </c>
      <c r="I54" s="381" t="s">
        <v>416</v>
      </c>
      <c r="J54" s="98"/>
      <c r="K54" s="119">
        <f t="shared" si="6"/>
        <v>0</v>
      </c>
      <c r="L54" s="408"/>
      <c r="M54" s="506"/>
      <c r="N54" s="506"/>
      <c r="O54" s="506"/>
    </row>
    <row r="55" spans="1:15" s="72" customFormat="1" ht="123" customHeight="1" x14ac:dyDescent="0.25">
      <c r="A55" s="96"/>
      <c r="B55" s="145">
        <v>41</v>
      </c>
      <c r="C55" s="74" t="s">
        <v>342</v>
      </c>
      <c r="D55" s="82" t="s">
        <v>343</v>
      </c>
      <c r="E55" s="112" t="s">
        <v>29</v>
      </c>
      <c r="F55" s="762">
        <f t="shared" si="7"/>
        <v>3</v>
      </c>
      <c r="G55" s="89"/>
      <c r="H55" s="381" t="s">
        <v>2784</v>
      </c>
      <c r="I55" s="381" t="s">
        <v>2960</v>
      </c>
      <c r="J55" s="98"/>
      <c r="K55" s="119">
        <f t="shared" si="6"/>
        <v>0</v>
      </c>
      <c r="L55" s="408"/>
      <c r="M55" s="506"/>
      <c r="N55" s="506"/>
      <c r="O55" s="506"/>
    </row>
    <row r="56" spans="1:15" s="72" customFormat="1" ht="171" customHeight="1" x14ac:dyDescent="0.25">
      <c r="A56" s="96"/>
      <c r="B56" s="144">
        <v>42</v>
      </c>
      <c r="C56" s="74" t="s">
        <v>344</v>
      </c>
      <c r="D56" s="82" t="s">
        <v>347</v>
      </c>
      <c r="E56" s="112" t="s">
        <v>29</v>
      </c>
      <c r="F56" s="762">
        <f t="shared" si="7"/>
        <v>3</v>
      </c>
      <c r="G56" s="89"/>
      <c r="H56" s="381" t="s">
        <v>1513</v>
      </c>
      <c r="I56" s="381" t="s">
        <v>416</v>
      </c>
      <c r="J56" s="98"/>
      <c r="K56" s="119">
        <f t="shared" si="6"/>
        <v>0</v>
      </c>
      <c r="L56" s="408"/>
      <c r="M56" s="506"/>
      <c r="N56" s="506"/>
      <c r="O56" s="506"/>
    </row>
    <row r="57" spans="1:15" s="3" customFormat="1" ht="174.75" customHeight="1" x14ac:dyDescent="0.25">
      <c r="A57" s="154"/>
      <c r="B57" s="145">
        <v>43</v>
      </c>
      <c r="C57" s="74" t="s">
        <v>345</v>
      </c>
      <c r="D57" s="82" t="s">
        <v>2785</v>
      </c>
      <c r="E57" s="112" t="s">
        <v>29</v>
      </c>
      <c r="F57" s="762">
        <f t="shared" si="7"/>
        <v>3</v>
      </c>
      <c r="G57" s="89"/>
      <c r="H57" s="381" t="s">
        <v>1513</v>
      </c>
      <c r="I57" s="381" t="s">
        <v>416</v>
      </c>
      <c r="J57" s="156"/>
      <c r="K57" s="119">
        <f t="shared" si="6"/>
        <v>0</v>
      </c>
      <c r="L57" s="404"/>
      <c r="M57" s="502"/>
      <c r="N57" s="502"/>
      <c r="O57" s="502"/>
    </row>
    <row r="58" spans="1:15" s="3" customFormat="1" ht="75" x14ac:dyDescent="0.25">
      <c r="A58" s="154"/>
      <c r="B58" s="144">
        <v>44</v>
      </c>
      <c r="C58" s="74" t="s">
        <v>346</v>
      </c>
      <c r="D58" s="82" t="s">
        <v>348</v>
      </c>
      <c r="E58" s="112" t="s">
        <v>29</v>
      </c>
      <c r="F58" s="762">
        <f t="shared" si="7"/>
        <v>3</v>
      </c>
      <c r="G58" s="89"/>
      <c r="H58" s="381" t="s">
        <v>1513</v>
      </c>
      <c r="I58" s="381" t="s">
        <v>416</v>
      </c>
      <c r="J58" s="156"/>
      <c r="K58" s="119">
        <f t="shared" si="6"/>
        <v>0</v>
      </c>
      <c r="L58" s="404"/>
      <c r="M58" s="502"/>
      <c r="N58" s="502"/>
      <c r="O58" s="502"/>
    </row>
    <row r="59" spans="1:15" s="3" customFormat="1" ht="128.25" customHeight="1" x14ac:dyDescent="0.25">
      <c r="A59" s="154"/>
      <c r="B59" s="145">
        <v>45</v>
      </c>
      <c r="C59" s="74" t="s">
        <v>349</v>
      </c>
      <c r="D59" s="82" t="s">
        <v>2089</v>
      </c>
      <c r="E59" s="112" t="s">
        <v>4</v>
      </c>
      <c r="F59" s="762" t="str">
        <f t="shared" si="7"/>
        <v/>
      </c>
      <c r="G59" s="89"/>
      <c r="H59" s="381" t="s">
        <v>1513</v>
      </c>
      <c r="I59" s="381" t="s">
        <v>416</v>
      </c>
      <c r="J59" s="156"/>
      <c r="K59" s="119">
        <f t="shared" si="6"/>
        <v>0</v>
      </c>
      <c r="L59" s="404"/>
      <c r="M59" s="502"/>
      <c r="N59" s="502"/>
      <c r="O59" s="502"/>
    </row>
    <row r="60" spans="1:15" s="3" customFormat="1" ht="105" x14ac:dyDescent="0.25">
      <c r="A60" s="154"/>
      <c r="B60" s="144">
        <v>46</v>
      </c>
      <c r="C60" s="74" t="s">
        <v>350</v>
      </c>
      <c r="D60" s="82" t="s">
        <v>4171</v>
      </c>
      <c r="E60" s="112" t="s">
        <v>29</v>
      </c>
      <c r="F60" s="762">
        <f t="shared" si="7"/>
        <v>3</v>
      </c>
      <c r="G60" s="89"/>
      <c r="H60" s="381" t="s">
        <v>1513</v>
      </c>
      <c r="I60" s="381" t="s">
        <v>2960</v>
      </c>
      <c r="J60" s="156"/>
      <c r="K60" s="119">
        <f t="shared" si="6"/>
        <v>0</v>
      </c>
      <c r="L60" s="404"/>
      <c r="M60" s="502"/>
      <c r="N60" s="502"/>
      <c r="O60" s="502"/>
    </row>
    <row r="61" spans="1:15" s="142" customFormat="1" ht="120" x14ac:dyDescent="0.25">
      <c r="A61" s="154"/>
      <c r="B61" s="145">
        <v>47</v>
      </c>
      <c r="C61" s="74" t="s">
        <v>351</v>
      </c>
      <c r="D61" s="82" t="s">
        <v>4172</v>
      </c>
      <c r="E61" s="112" t="s">
        <v>29</v>
      </c>
      <c r="F61" s="762">
        <f t="shared" si="7"/>
        <v>3</v>
      </c>
      <c r="G61" s="89"/>
      <c r="H61" s="381" t="s">
        <v>1513</v>
      </c>
      <c r="I61" s="381" t="s">
        <v>2960</v>
      </c>
      <c r="J61" s="156"/>
      <c r="K61" s="119">
        <f t="shared" si="6"/>
        <v>0</v>
      </c>
      <c r="L61" s="409"/>
      <c r="M61" s="507"/>
      <c r="N61" s="507"/>
      <c r="O61" s="507"/>
    </row>
    <row r="62" spans="1:15" s="3" customFormat="1" ht="75" x14ac:dyDescent="0.25">
      <c r="A62" s="154"/>
      <c r="B62" s="144">
        <v>48</v>
      </c>
      <c r="C62" s="74" t="s">
        <v>352</v>
      </c>
      <c r="D62" s="82" t="s">
        <v>4170</v>
      </c>
      <c r="E62" s="112" t="s">
        <v>29</v>
      </c>
      <c r="F62" s="762">
        <f t="shared" si="7"/>
        <v>3</v>
      </c>
      <c r="G62" s="89"/>
      <c r="H62" s="381" t="s">
        <v>1513</v>
      </c>
      <c r="I62" s="381" t="s">
        <v>2960</v>
      </c>
      <c r="J62" s="156"/>
      <c r="K62" s="119">
        <f t="shared" si="6"/>
        <v>0</v>
      </c>
      <c r="L62" s="404"/>
      <c r="M62" s="502"/>
      <c r="N62" s="502"/>
      <c r="O62" s="502"/>
    </row>
    <row r="63" spans="1:15" s="3" customFormat="1" ht="75" x14ac:dyDescent="0.25">
      <c r="A63" s="154"/>
      <c r="B63" s="145">
        <v>49</v>
      </c>
      <c r="C63" s="74" t="s">
        <v>353</v>
      </c>
      <c r="D63" s="82" t="s">
        <v>4169</v>
      </c>
      <c r="E63" s="112" t="s">
        <v>29</v>
      </c>
      <c r="F63" s="762">
        <f t="shared" si="7"/>
        <v>3</v>
      </c>
      <c r="G63" s="89"/>
      <c r="H63" s="381" t="s">
        <v>1513</v>
      </c>
      <c r="I63" s="381" t="s">
        <v>2960</v>
      </c>
      <c r="J63" s="156"/>
      <c r="K63" s="119">
        <f t="shared" si="6"/>
        <v>0</v>
      </c>
      <c r="L63" s="404"/>
      <c r="M63" s="502"/>
      <c r="N63" s="502"/>
      <c r="O63" s="502"/>
    </row>
    <row r="64" spans="1:15" s="3" customFormat="1" ht="225" x14ac:dyDescent="0.25">
      <c r="A64" s="154"/>
      <c r="B64" s="144">
        <v>50</v>
      </c>
      <c r="C64" s="74" t="s">
        <v>354</v>
      </c>
      <c r="D64" s="83" t="s">
        <v>4167</v>
      </c>
      <c r="E64" s="112" t="s">
        <v>30</v>
      </c>
      <c r="F64" s="762">
        <f t="shared" si="7"/>
        <v>2</v>
      </c>
      <c r="G64" s="89"/>
      <c r="H64" s="381" t="s">
        <v>1513</v>
      </c>
      <c r="I64" s="381" t="s">
        <v>416</v>
      </c>
      <c r="J64" s="156"/>
      <c r="K64" s="119">
        <f t="shared" si="6"/>
        <v>0</v>
      </c>
      <c r="L64" s="404"/>
      <c r="M64" s="502"/>
      <c r="N64" s="502"/>
      <c r="O64" s="502"/>
    </row>
    <row r="65" spans="1:15" s="3" customFormat="1" ht="60" x14ac:dyDescent="0.25">
      <c r="A65" s="154"/>
      <c r="B65" s="145">
        <v>51</v>
      </c>
      <c r="C65" s="74" t="s">
        <v>355</v>
      </c>
      <c r="D65" s="83" t="s">
        <v>4168</v>
      </c>
      <c r="E65" s="112" t="s">
        <v>29</v>
      </c>
      <c r="F65" s="762">
        <f t="shared" ref="F65:F66" si="8">IF(E65="yes",3,IF(E65="Partial",2,IF(E65="No",1,IF(E65="N/A","",IF(E65="","")))))</f>
        <v>3</v>
      </c>
      <c r="G65" s="89"/>
      <c r="H65" s="381" t="s">
        <v>1513</v>
      </c>
      <c r="I65" s="381" t="s">
        <v>416</v>
      </c>
      <c r="J65" s="156"/>
      <c r="K65" s="119">
        <f t="shared" si="6"/>
        <v>0</v>
      </c>
      <c r="L65" s="404"/>
      <c r="M65" s="502"/>
      <c r="N65" s="502"/>
      <c r="O65" s="502"/>
    </row>
    <row r="66" spans="1:15" s="75" customFormat="1" ht="90" x14ac:dyDescent="0.25">
      <c r="A66" s="97"/>
      <c r="B66" s="145">
        <v>52</v>
      </c>
      <c r="C66" s="87" t="s">
        <v>1092</v>
      </c>
      <c r="D66" s="382" t="s">
        <v>4958</v>
      </c>
      <c r="E66" s="112" t="s">
        <v>29</v>
      </c>
      <c r="F66" s="762">
        <f t="shared" si="8"/>
        <v>3</v>
      </c>
      <c r="G66" s="89"/>
      <c r="H66" s="88" t="s">
        <v>1109</v>
      </c>
      <c r="I66" s="88" t="s">
        <v>1108</v>
      </c>
      <c r="J66" s="99"/>
      <c r="K66" s="119">
        <f t="shared" si="6"/>
        <v>0</v>
      </c>
      <c r="L66" s="407"/>
      <c r="M66" s="504"/>
      <c r="N66" s="504"/>
      <c r="O66" s="504"/>
    </row>
    <row r="67" spans="1:15" ht="23.1" customHeight="1" x14ac:dyDescent="0.25">
      <c r="A67" s="152"/>
      <c r="B67" s="462" t="s">
        <v>1514</v>
      </c>
      <c r="C67" s="463"/>
      <c r="D67" s="463"/>
      <c r="E67" s="463"/>
      <c r="F67" s="463"/>
      <c r="G67" s="463"/>
      <c r="H67" s="463"/>
      <c r="I67" s="464"/>
      <c r="J67" s="153"/>
      <c r="L67" s="406"/>
      <c r="M67" s="505"/>
      <c r="N67" s="505"/>
      <c r="O67" s="505"/>
    </row>
    <row r="68" spans="1:15" s="3" customFormat="1" ht="195" x14ac:dyDescent="0.25">
      <c r="A68" s="154"/>
      <c r="B68" s="143">
        <v>53</v>
      </c>
      <c r="C68" s="159"/>
      <c r="D68" s="546" t="s">
        <v>4942</v>
      </c>
      <c r="E68" s="112" t="s">
        <v>29</v>
      </c>
      <c r="F68" s="762">
        <f t="shared" ref="F68:F73" si="9">IF(E68="yes",3,IF(E68="Partial",2,IF(E68="No",1,IF(E68="N/A","",IF(E68="","")))))</f>
        <v>3</v>
      </c>
      <c r="G68" s="89"/>
      <c r="H68" s="147" t="s">
        <v>418</v>
      </c>
      <c r="I68" s="36" t="s">
        <v>1993</v>
      </c>
      <c r="J68" s="156"/>
      <c r="K68" s="119">
        <f t="shared" ref="K68:K73" si="10">IF(E68="",1,0)</f>
        <v>0</v>
      </c>
      <c r="L68" s="404"/>
      <c r="M68" s="502"/>
      <c r="N68" s="502"/>
      <c r="O68" s="502"/>
    </row>
    <row r="69" spans="1:15" s="3" customFormat="1" ht="135" x14ac:dyDescent="0.25">
      <c r="A69" s="154"/>
      <c r="B69" s="143">
        <v>54</v>
      </c>
      <c r="C69" s="299" t="s">
        <v>2215</v>
      </c>
      <c r="D69" s="546" t="s">
        <v>4943</v>
      </c>
      <c r="E69" s="112" t="s">
        <v>29</v>
      </c>
      <c r="F69" s="762">
        <f t="shared" si="9"/>
        <v>3</v>
      </c>
      <c r="G69" s="89"/>
      <c r="H69" s="36" t="s">
        <v>1515</v>
      </c>
      <c r="I69" s="147" t="s">
        <v>419</v>
      </c>
      <c r="J69" s="156"/>
      <c r="K69" s="119">
        <f t="shared" si="10"/>
        <v>0</v>
      </c>
      <c r="L69" s="404"/>
      <c r="M69" s="502"/>
      <c r="N69" s="502"/>
      <c r="O69" s="502"/>
    </row>
    <row r="70" spans="1:15" s="3" customFormat="1" ht="105" x14ac:dyDescent="0.25">
      <c r="A70" s="154"/>
      <c r="B70" s="143">
        <v>55</v>
      </c>
      <c r="C70" s="159"/>
      <c r="D70" s="383" t="s">
        <v>3482</v>
      </c>
      <c r="E70" s="112" t="s">
        <v>29</v>
      </c>
      <c r="F70" s="762">
        <f t="shared" si="9"/>
        <v>3</v>
      </c>
      <c r="G70" s="89"/>
      <c r="H70" s="147" t="s">
        <v>417</v>
      </c>
      <c r="I70" s="33" t="s">
        <v>2216</v>
      </c>
      <c r="J70" s="155"/>
      <c r="K70" s="119">
        <f t="shared" si="10"/>
        <v>0</v>
      </c>
      <c r="L70" s="404"/>
      <c r="M70" s="502"/>
      <c r="N70" s="502"/>
      <c r="O70" s="502"/>
    </row>
    <row r="71" spans="1:15" s="3" customFormat="1" ht="109.5" customHeight="1" x14ac:dyDescent="0.25">
      <c r="A71" s="154"/>
      <c r="B71" s="143">
        <v>56</v>
      </c>
      <c r="C71" s="159"/>
      <c r="D71" s="383" t="s">
        <v>3483</v>
      </c>
      <c r="E71" s="112" t="s">
        <v>29</v>
      </c>
      <c r="F71" s="762">
        <f t="shared" si="9"/>
        <v>3</v>
      </c>
      <c r="G71" s="89"/>
      <c r="H71" s="147" t="s">
        <v>420</v>
      </c>
      <c r="I71" s="147" t="s">
        <v>2961</v>
      </c>
      <c r="J71" s="156"/>
      <c r="K71" s="119">
        <f t="shared" si="10"/>
        <v>0</v>
      </c>
      <c r="L71" s="404"/>
      <c r="M71" s="502"/>
      <c r="N71" s="502"/>
      <c r="O71" s="502"/>
    </row>
    <row r="72" spans="1:15" s="75" customFormat="1" ht="75" x14ac:dyDescent="0.25">
      <c r="A72" s="97"/>
      <c r="B72" s="143">
        <v>57</v>
      </c>
      <c r="C72" s="74" t="s">
        <v>2404</v>
      </c>
      <c r="D72" s="381" t="s">
        <v>4658</v>
      </c>
      <c r="E72" s="112" t="s">
        <v>29</v>
      </c>
      <c r="F72" s="762">
        <f t="shared" si="9"/>
        <v>3</v>
      </c>
      <c r="G72" s="89"/>
      <c r="H72" s="381" t="s">
        <v>2403</v>
      </c>
      <c r="I72" s="383" t="s">
        <v>2402</v>
      </c>
      <c r="J72" s="99"/>
      <c r="K72" s="119">
        <f t="shared" si="10"/>
        <v>0</v>
      </c>
      <c r="L72" s="407"/>
      <c r="M72" s="504"/>
      <c r="N72" s="504"/>
      <c r="O72" s="504"/>
    </row>
    <row r="73" spans="1:15" s="3" customFormat="1" ht="105" x14ac:dyDescent="0.25">
      <c r="A73" s="154"/>
      <c r="B73" s="143">
        <v>58</v>
      </c>
      <c r="C73" s="159"/>
      <c r="D73" s="381" t="s">
        <v>3729</v>
      </c>
      <c r="E73" s="112" t="s">
        <v>29</v>
      </c>
      <c r="F73" s="762">
        <f t="shared" si="9"/>
        <v>3</v>
      </c>
      <c r="G73" s="89"/>
      <c r="H73" s="36" t="s">
        <v>1994</v>
      </c>
      <c r="I73" s="150" t="s">
        <v>2962</v>
      </c>
      <c r="J73" s="156"/>
      <c r="K73" s="119">
        <f t="shared" si="10"/>
        <v>0</v>
      </c>
      <c r="L73" s="404"/>
      <c r="M73" s="502"/>
      <c r="N73" s="502"/>
      <c r="O73" s="502"/>
    </row>
    <row r="74" spans="1:15" ht="23.1" customHeight="1" x14ac:dyDescent="0.25">
      <c r="A74" s="152"/>
      <c r="B74" s="462" t="s">
        <v>1995</v>
      </c>
      <c r="C74" s="463"/>
      <c r="D74" s="463"/>
      <c r="E74" s="463"/>
      <c r="F74" s="463"/>
      <c r="G74" s="463"/>
      <c r="H74" s="463"/>
      <c r="I74" s="464"/>
      <c r="J74" s="153"/>
      <c r="L74" s="456"/>
      <c r="M74" s="505"/>
      <c r="N74" s="505"/>
      <c r="O74" s="505"/>
    </row>
    <row r="75" spans="1:15" s="3" customFormat="1" ht="105" x14ac:dyDescent="0.25">
      <c r="A75" s="154"/>
      <c r="B75" s="143">
        <v>59</v>
      </c>
      <c r="C75" s="159"/>
      <c r="D75" s="378" t="s">
        <v>3484</v>
      </c>
      <c r="E75" s="112" t="s">
        <v>29</v>
      </c>
      <c r="F75" s="762">
        <f>IF(E75="yes",3,IF(E75="Partial",2,IF(E75="No",1,IF(E75="N/A","",IF(E75="","")))))</f>
        <v>3</v>
      </c>
      <c r="G75" s="89"/>
      <c r="H75" s="147" t="s">
        <v>421</v>
      </c>
      <c r="I75" s="147" t="s">
        <v>3487</v>
      </c>
      <c r="J75" s="156"/>
      <c r="K75" s="119">
        <f t="shared" ref="K75:K84" si="11">IF(E75="",1,0)</f>
        <v>0</v>
      </c>
      <c r="L75" s="404"/>
      <c r="M75" s="502"/>
      <c r="N75" s="502"/>
      <c r="O75" s="502"/>
    </row>
    <row r="76" spans="1:15" s="3" customFormat="1" ht="75" x14ac:dyDescent="0.25">
      <c r="A76" s="154"/>
      <c r="B76" s="143">
        <v>60</v>
      </c>
      <c r="C76" s="159"/>
      <c r="D76" s="378" t="s">
        <v>3485</v>
      </c>
      <c r="E76" s="112" t="s">
        <v>29</v>
      </c>
      <c r="F76" s="762">
        <f t="shared" ref="F76:F84" si="12">IF(E76="yes",3,IF(E76="Partial",2,IF(E76="No",1,IF(E76="N/A","",IF(E76="","")))))</f>
        <v>3</v>
      </c>
      <c r="G76" s="89"/>
      <c r="H76" s="147" t="s">
        <v>421</v>
      </c>
      <c r="I76" s="147" t="s">
        <v>3491</v>
      </c>
      <c r="J76" s="156"/>
      <c r="K76" s="119">
        <f t="shared" si="11"/>
        <v>0</v>
      </c>
      <c r="L76" s="404"/>
      <c r="M76" s="502"/>
      <c r="N76" s="502"/>
      <c r="O76" s="502"/>
    </row>
    <row r="77" spans="1:15" s="3" customFormat="1" ht="75" x14ac:dyDescent="0.25">
      <c r="A77" s="154"/>
      <c r="B77" s="143">
        <v>61</v>
      </c>
      <c r="C77" s="159"/>
      <c r="D77" s="378" t="s">
        <v>4226</v>
      </c>
      <c r="E77" s="112" t="s">
        <v>29</v>
      </c>
      <c r="F77" s="762">
        <f t="shared" si="12"/>
        <v>3</v>
      </c>
      <c r="G77" s="89"/>
      <c r="H77" s="147" t="s">
        <v>421</v>
      </c>
      <c r="I77" s="378" t="s">
        <v>4227</v>
      </c>
      <c r="J77" s="156"/>
      <c r="K77" s="119">
        <f t="shared" si="11"/>
        <v>0</v>
      </c>
      <c r="L77" s="404"/>
      <c r="M77" s="502"/>
      <c r="N77" s="502"/>
      <c r="O77" s="502"/>
    </row>
    <row r="78" spans="1:15" s="3" customFormat="1" ht="75" x14ac:dyDescent="0.25">
      <c r="A78" s="154"/>
      <c r="B78" s="143">
        <v>62</v>
      </c>
      <c r="C78" s="159"/>
      <c r="D78" s="378" t="s">
        <v>3486</v>
      </c>
      <c r="E78" s="112" t="s">
        <v>29</v>
      </c>
      <c r="F78" s="762">
        <f t="shared" si="12"/>
        <v>3</v>
      </c>
      <c r="G78" s="89"/>
      <c r="H78" s="147" t="s">
        <v>421</v>
      </c>
      <c r="I78" s="378" t="s">
        <v>3488</v>
      </c>
      <c r="J78" s="156"/>
      <c r="K78" s="119">
        <f t="shared" si="11"/>
        <v>0</v>
      </c>
      <c r="L78" s="404"/>
      <c r="M78" s="502"/>
      <c r="N78" s="502"/>
      <c r="O78" s="502"/>
    </row>
    <row r="79" spans="1:15" ht="72.75" customHeight="1" x14ac:dyDescent="0.25">
      <c r="A79" s="152"/>
      <c r="B79" s="143">
        <v>63</v>
      </c>
      <c r="C79" s="278"/>
      <c r="D79" s="33" t="s">
        <v>2390</v>
      </c>
      <c r="E79" s="112" t="s">
        <v>30</v>
      </c>
      <c r="F79" s="762">
        <f t="shared" si="12"/>
        <v>2</v>
      </c>
      <c r="G79" s="89" t="s">
        <v>5196</v>
      </c>
      <c r="H79" s="87" t="s">
        <v>2391</v>
      </c>
      <c r="I79" s="33" t="s">
        <v>2392</v>
      </c>
      <c r="J79" s="153"/>
      <c r="K79" s="119">
        <f t="shared" si="11"/>
        <v>0</v>
      </c>
      <c r="L79" s="456"/>
      <c r="M79" s="505"/>
      <c r="N79" s="505"/>
      <c r="O79" s="505"/>
    </row>
    <row r="80" spans="1:15" ht="75.75" customHeight="1" x14ac:dyDescent="0.25">
      <c r="A80" s="152"/>
      <c r="B80" s="143">
        <v>64</v>
      </c>
      <c r="C80" s="278"/>
      <c r="D80" s="33" t="s">
        <v>3730</v>
      </c>
      <c r="E80" s="112" t="s">
        <v>29</v>
      </c>
      <c r="F80" s="762">
        <f t="shared" si="12"/>
        <v>3</v>
      </c>
      <c r="G80" s="89"/>
      <c r="H80" s="87" t="s">
        <v>2387</v>
      </c>
      <c r="I80" s="33" t="s">
        <v>2787</v>
      </c>
      <c r="J80" s="153"/>
      <c r="K80" s="119">
        <f t="shared" si="11"/>
        <v>0</v>
      </c>
      <c r="L80" s="456"/>
      <c r="M80" s="505"/>
      <c r="N80" s="505"/>
      <c r="O80" s="505"/>
    </row>
    <row r="81" spans="1:15" ht="75.75" customHeight="1" x14ac:dyDescent="0.25">
      <c r="A81" s="152"/>
      <c r="B81" s="143">
        <v>65</v>
      </c>
      <c r="C81" s="278"/>
      <c r="D81" s="33" t="s">
        <v>3489</v>
      </c>
      <c r="E81" s="112" t="s">
        <v>29</v>
      </c>
      <c r="F81" s="762">
        <f t="shared" si="12"/>
        <v>3</v>
      </c>
      <c r="G81" s="89"/>
      <c r="H81" s="87" t="s">
        <v>2386</v>
      </c>
      <c r="I81" s="33" t="s">
        <v>2389</v>
      </c>
      <c r="J81" s="153"/>
      <c r="K81" s="119">
        <f t="shared" si="11"/>
        <v>0</v>
      </c>
      <c r="L81" s="456"/>
      <c r="M81" s="505"/>
      <c r="N81" s="505"/>
      <c r="O81" s="505"/>
    </row>
    <row r="82" spans="1:15" ht="105" x14ac:dyDescent="0.25">
      <c r="A82" s="152"/>
      <c r="B82" s="143">
        <v>66</v>
      </c>
      <c r="C82" s="278"/>
      <c r="D82" s="33" t="s">
        <v>2965</v>
      </c>
      <c r="E82" s="112" t="s">
        <v>29</v>
      </c>
      <c r="F82" s="762">
        <f t="shared" si="12"/>
        <v>3</v>
      </c>
      <c r="G82" s="89"/>
      <c r="H82" s="87" t="s">
        <v>2388</v>
      </c>
      <c r="I82" s="33" t="s">
        <v>2966</v>
      </c>
      <c r="J82" s="153"/>
      <c r="K82" s="119">
        <f t="shared" si="11"/>
        <v>0</v>
      </c>
      <c r="L82" s="456"/>
      <c r="M82" s="505"/>
      <c r="N82" s="505"/>
      <c r="O82" s="505"/>
    </row>
    <row r="83" spans="1:15" ht="165" x14ac:dyDescent="0.25">
      <c r="A83" s="152"/>
      <c r="B83" s="143">
        <v>67</v>
      </c>
      <c r="C83" s="278"/>
      <c r="D83" s="33" t="s">
        <v>3490</v>
      </c>
      <c r="E83" s="112" t="s">
        <v>29</v>
      </c>
      <c r="F83" s="762">
        <f t="shared" ref="F83" si="13">IF(E83="yes",3,IF(E83="Partial",2,IF(E83="No",1,IF(E83="N/A","",IF(E83="","")))))</f>
        <v>3</v>
      </c>
      <c r="G83" s="89"/>
      <c r="H83" s="87" t="s">
        <v>2394</v>
      </c>
      <c r="I83" s="36" t="s">
        <v>2393</v>
      </c>
      <c r="J83" s="153"/>
      <c r="K83" s="119">
        <f t="shared" si="11"/>
        <v>0</v>
      </c>
      <c r="L83" s="456"/>
      <c r="M83" s="505"/>
      <c r="N83" s="505"/>
      <c r="O83" s="505"/>
    </row>
    <row r="84" spans="1:15" ht="45" x14ac:dyDescent="0.25">
      <c r="A84" s="152"/>
      <c r="B84" s="143">
        <v>68</v>
      </c>
      <c r="C84" s="278"/>
      <c r="D84" s="33" t="s">
        <v>5129</v>
      </c>
      <c r="E84" s="112" t="s">
        <v>29</v>
      </c>
      <c r="F84" s="762">
        <f t="shared" si="12"/>
        <v>3</v>
      </c>
      <c r="G84" s="89"/>
      <c r="H84" s="87"/>
      <c r="I84" s="36" t="s">
        <v>5123</v>
      </c>
      <c r="J84" s="153"/>
      <c r="K84" s="119">
        <f t="shared" si="11"/>
        <v>0</v>
      </c>
      <c r="L84" s="456"/>
      <c r="M84" s="505"/>
      <c r="N84" s="505"/>
      <c r="O84" s="505"/>
    </row>
    <row r="85" spans="1:15" s="69" customFormat="1" x14ac:dyDescent="0.25">
      <c r="A85" s="90"/>
      <c r="B85" s="881"/>
      <c r="C85" s="881"/>
      <c r="D85" s="881"/>
      <c r="E85" s="881"/>
      <c r="F85" s="881"/>
      <c r="G85" s="881"/>
      <c r="H85" s="881"/>
      <c r="I85" s="881"/>
      <c r="J85" s="93"/>
      <c r="K85" s="119"/>
      <c r="L85" s="405"/>
    </row>
    <row r="86" spans="1:15" s="69" customFormat="1" ht="24" customHeight="1" x14ac:dyDescent="0.25">
      <c r="A86" s="90"/>
      <c r="B86" s="881"/>
      <c r="C86" s="881"/>
      <c r="D86" s="881"/>
      <c r="E86" s="881"/>
      <c r="F86" s="881"/>
      <c r="G86" s="881"/>
      <c r="H86" s="881"/>
      <c r="I86" s="881"/>
      <c r="J86" s="93"/>
      <c r="K86" s="119"/>
      <c r="L86" s="405"/>
    </row>
    <row r="87" spans="1:15" s="69" customFormat="1" x14ac:dyDescent="0.25">
      <c r="A87" s="90"/>
      <c r="B87" s="881"/>
      <c r="C87" s="881"/>
      <c r="D87" s="881"/>
      <c r="E87" s="881"/>
      <c r="F87" s="881"/>
      <c r="G87" s="881"/>
      <c r="H87" s="881"/>
      <c r="I87" s="881"/>
      <c r="J87" s="93"/>
      <c r="K87" s="119"/>
      <c r="L87" s="405"/>
    </row>
    <row r="88" spans="1:15" s="69" customFormat="1" ht="24" customHeight="1" x14ac:dyDescent="0.25">
      <c r="A88" s="90"/>
      <c r="B88" s="253"/>
      <c r="C88" s="253"/>
      <c r="D88" s="253"/>
      <c r="E88" s="253"/>
      <c r="F88" s="253"/>
      <c r="G88" s="253"/>
      <c r="H88" s="253"/>
      <c r="I88" s="253"/>
      <c r="J88" s="93"/>
      <c r="K88" s="119"/>
      <c r="L88" s="405"/>
    </row>
    <row r="89" spans="1:15" ht="15.75" thickBot="1" x14ac:dyDescent="0.3">
      <c r="A89" s="102"/>
      <c r="B89" s="157"/>
      <c r="C89" s="157"/>
      <c r="D89" s="157"/>
      <c r="E89" s="157"/>
      <c r="F89" s="157"/>
      <c r="G89" s="157"/>
      <c r="H89" s="157"/>
      <c r="I89" s="157"/>
      <c r="J89" s="158"/>
      <c r="K89" s="119">
        <f>SUM(K13:K84)</f>
        <v>0</v>
      </c>
      <c r="L89" s="406"/>
    </row>
    <row r="90" spans="1:15" x14ac:dyDescent="0.25">
      <c r="D90" s="281"/>
      <c r="L90" s="406"/>
    </row>
    <row r="91" spans="1:15" x14ac:dyDescent="0.25">
      <c r="C91" s="281"/>
      <c r="D91" s="281"/>
      <c r="L91" s="406"/>
    </row>
    <row r="92" spans="1:15" x14ac:dyDescent="0.25">
      <c r="L92" s="406"/>
    </row>
    <row r="93" spans="1:15" x14ac:dyDescent="0.25">
      <c r="L93" s="406"/>
    </row>
    <row r="94" spans="1:15" x14ac:dyDescent="0.25">
      <c r="L94" s="406"/>
    </row>
    <row r="95" spans="1:15" x14ac:dyDescent="0.25">
      <c r="L95" s="406"/>
    </row>
    <row r="96" spans="1:15" x14ac:dyDescent="0.25">
      <c r="L96" s="406"/>
    </row>
    <row r="97" spans="12:12" x14ac:dyDescent="0.25">
      <c r="L97" s="406"/>
    </row>
    <row r="98" spans="12:12" x14ac:dyDescent="0.25">
      <c r="L98" s="406"/>
    </row>
    <row r="99" spans="12:12" x14ac:dyDescent="0.25">
      <c r="L99" s="406"/>
    </row>
    <row r="100" spans="12:12" x14ac:dyDescent="0.25">
      <c r="L100" s="406"/>
    </row>
    <row r="101" spans="12:12" x14ac:dyDescent="0.25">
      <c r="L101" s="406"/>
    </row>
    <row r="102" spans="12:12" x14ac:dyDescent="0.25">
      <c r="L102" s="406"/>
    </row>
    <row r="103" spans="12:12" x14ac:dyDescent="0.25">
      <c r="L103" s="406"/>
    </row>
    <row r="104" spans="12:12" x14ac:dyDescent="0.25">
      <c r="L104" s="406"/>
    </row>
    <row r="105" spans="12:12" x14ac:dyDescent="0.25">
      <c r="L105" s="406"/>
    </row>
    <row r="106" spans="12:12" x14ac:dyDescent="0.25">
      <c r="L106" s="406"/>
    </row>
    <row r="107" spans="12:12" x14ac:dyDescent="0.25">
      <c r="L107" s="406"/>
    </row>
    <row r="108" spans="12:12" x14ac:dyDescent="0.25">
      <c r="L108" s="406"/>
    </row>
    <row r="109" spans="12:12" x14ac:dyDescent="0.25">
      <c r="L109" s="406"/>
    </row>
    <row r="110" spans="12:12" x14ac:dyDescent="0.25">
      <c r="L110" s="406"/>
    </row>
    <row r="111" spans="12:12" x14ac:dyDescent="0.25">
      <c r="L111" s="406"/>
    </row>
    <row r="112" spans="12:12" x14ac:dyDescent="0.25">
      <c r="L112" s="406"/>
    </row>
    <row r="113" spans="12:12" x14ac:dyDescent="0.25">
      <c r="L113" s="406"/>
    </row>
    <row r="114" spans="12:12" x14ac:dyDescent="0.25">
      <c r="L114" s="406"/>
    </row>
    <row r="115" spans="12:12" x14ac:dyDescent="0.25">
      <c r="L115" s="406"/>
    </row>
    <row r="116" spans="12:12" x14ac:dyDescent="0.25">
      <c r="L116" s="406"/>
    </row>
    <row r="117" spans="12:12" x14ac:dyDescent="0.25">
      <c r="L117" s="406"/>
    </row>
    <row r="118" spans="12:12" x14ac:dyDescent="0.25">
      <c r="L118" s="406"/>
    </row>
    <row r="119" spans="12:12" x14ac:dyDescent="0.25">
      <c r="L119" s="406"/>
    </row>
    <row r="120" spans="12:12" x14ac:dyDescent="0.25">
      <c r="L120" s="406"/>
    </row>
    <row r="121" spans="12:12" x14ac:dyDescent="0.25">
      <c r="L121" s="406"/>
    </row>
    <row r="122" spans="12:12" x14ac:dyDescent="0.25">
      <c r="L122" s="406"/>
    </row>
    <row r="123" spans="12:12" x14ac:dyDescent="0.25">
      <c r="L123" s="406"/>
    </row>
    <row r="124" spans="12:12" x14ac:dyDescent="0.25">
      <c r="L124" s="406"/>
    </row>
    <row r="125" spans="12:12" x14ac:dyDescent="0.25">
      <c r="L125" s="406"/>
    </row>
    <row r="126" spans="12:12" x14ac:dyDescent="0.25">
      <c r="L126" s="406"/>
    </row>
    <row r="127" spans="12:12" x14ac:dyDescent="0.25">
      <c r="L127" s="406"/>
    </row>
    <row r="128" spans="12:12" x14ac:dyDescent="0.25">
      <c r="L128" s="406"/>
    </row>
    <row r="129" spans="12:12" x14ac:dyDescent="0.25">
      <c r="L129" s="406"/>
    </row>
    <row r="130" spans="12:12" x14ac:dyDescent="0.25">
      <c r="L130" s="406"/>
    </row>
    <row r="131" spans="12:12" x14ac:dyDescent="0.25">
      <c r="L131" s="406"/>
    </row>
    <row r="132" spans="12:12" x14ac:dyDescent="0.25">
      <c r="L132" s="406"/>
    </row>
    <row r="133" spans="12:12" x14ac:dyDescent="0.25">
      <c r="L133" s="406"/>
    </row>
    <row r="134" spans="12:12" x14ac:dyDescent="0.25">
      <c r="L134" s="406"/>
    </row>
    <row r="135" spans="12:12" x14ac:dyDescent="0.25">
      <c r="L135" s="406"/>
    </row>
    <row r="136" spans="12:12" x14ac:dyDescent="0.25">
      <c r="L136" s="406"/>
    </row>
    <row r="137" spans="12:12" x14ac:dyDescent="0.25">
      <c r="L137" s="406"/>
    </row>
    <row r="138" spans="12:12" x14ac:dyDescent="0.25">
      <c r="L138" s="406"/>
    </row>
    <row r="139" spans="12:12" x14ac:dyDescent="0.25">
      <c r="L139" s="406"/>
    </row>
    <row r="140" spans="12:12" x14ac:dyDescent="0.25">
      <c r="L140" s="406"/>
    </row>
    <row r="141" spans="12:12" x14ac:dyDescent="0.25">
      <c r="L141" s="406"/>
    </row>
    <row r="142" spans="12:12" x14ac:dyDescent="0.25">
      <c r="L142" s="406"/>
    </row>
    <row r="143" spans="12:12" x14ac:dyDescent="0.25">
      <c r="L143" s="406"/>
    </row>
    <row r="144" spans="12:12" x14ac:dyDescent="0.25">
      <c r="L144" s="406"/>
    </row>
    <row r="145" spans="12:12" x14ac:dyDescent="0.25">
      <c r="L145" s="406"/>
    </row>
    <row r="146" spans="12:12" x14ac:dyDescent="0.25">
      <c r="L146" s="406"/>
    </row>
    <row r="147" spans="12:12" x14ac:dyDescent="0.25">
      <c r="L147" s="406"/>
    </row>
    <row r="148" spans="12:12" x14ac:dyDescent="0.25">
      <c r="L148" s="406"/>
    </row>
    <row r="149" spans="12:12" x14ac:dyDescent="0.25">
      <c r="L149" s="406"/>
    </row>
    <row r="150" spans="12:12" x14ac:dyDescent="0.25">
      <c r="L150" s="406"/>
    </row>
    <row r="151" spans="12:12" x14ac:dyDescent="0.25">
      <c r="L151" s="406"/>
    </row>
    <row r="152" spans="12:12" x14ac:dyDescent="0.25">
      <c r="L152" s="406"/>
    </row>
    <row r="153" spans="12:12" x14ac:dyDescent="0.25">
      <c r="L153" s="406"/>
    </row>
    <row r="154" spans="12:12" x14ac:dyDescent="0.25">
      <c r="L154" s="406"/>
    </row>
    <row r="155" spans="12:12" x14ac:dyDescent="0.25">
      <c r="L155" s="406"/>
    </row>
    <row r="156" spans="12:12" x14ac:dyDescent="0.25">
      <c r="L156" s="406"/>
    </row>
    <row r="157" spans="12:12" x14ac:dyDescent="0.25">
      <c r="L157" s="406"/>
    </row>
    <row r="158" spans="12:12" x14ac:dyDescent="0.25">
      <c r="L158" s="406"/>
    </row>
    <row r="159" spans="12:12" x14ac:dyDescent="0.25">
      <c r="L159" s="406"/>
    </row>
    <row r="160" spans="12:12" x14ac:dyDescent="0.25">
      <c r="L160" s="406"/>
    </row>
    <row r="161" spans="12:12" x14ac:dyDescent="0.25">
      <c r="L161" s="406"/>
    </row>
    <row r="162" spans="12:12" x14ac:dyDescent="0.25">
      <c r="L162" s="406"/>
    </row>
    <row r="163" spans="12:12" x14ac:dyDescent="0.25">
      <c r="L163" s="406"/>
    </row>
    <row r="164" spans="12:12" x14ac:dyDescent="0.25">
      <c r="L164" s="406"/>
    </row>
    <row r="165" spans="12:12" x14ac:dyDescent="0.25">
      <c r="L165" s="406"/>
    </row>
    <row r="166" spans="12:12" x14ac:dyDescent="0.25">
      <c r="L166" s="406"/>
    </row>
    <row r="167" spans="12:12" x14ac:dyDescent="0.25">
      <c r="L167" s="406"/>
    </row>
    <row r="168" spans="12:12" x14ac:dyDescent="0.25">
      <c r="L168" s="406"/>
    </row>
    <row r="169" spans="12:12" x14ac:dyDescent="0.25">
      <c r="L169" s="406"/>
    </row>
    <row r="170" spans="12:12" x14ac:dyDescent="0.25">
      <c r="L170" s="406"/>
    </row>
    <row r="171" spans="12:12" x14ac:dyDescent="0.25">
      <c r="L171" s="406"/>
    </row>
    <row r="172" spans="12:12" x14ac:dyDescent="0.25">
      <c r="L172" s="406"/>
    </row>
    <row r="173" spans="12:12" x14ac:dyDescent="0.25">
      <c r="L173" s="406"/>
    </row>
    <row r="174" spans="12:12" x14ac:dyDescent="0.25">
      <c r="L174" s="406"/>
    </row>
    <row r="175" spans="12:12" x14ac:dyDescent="0.25">
      <c r="L175" s="406"/>
    </row>
    <row r="176" spans="12:12" x14ac:dyDescent="0.25">
      <c r="L176" s="406"/>
    </row>
    <row r="177" spans="2:12" x14ac:dyDescent="0.25">
      <c r="L177" s="406"/>
    </row>
    <row r="178" spans="2:12" s="69" customFormat="1" ht="15" hidden="1" customHeight="1" x14ac:dyDescent="0.25">
      <c r="B178" s="880" t="s">
        <v>1505</v>
      </c>
      <c r="C178" s="880"/>
      <c r="D178" s="114">
        <f>SUM(F13:F84)</f>
        <v>175</v>
      </c>
      <c r="E178" s="114"/>
      <c r="F178" s="114"/>
      <c r="G178" s="114"/>
      <c r="H178" s="114"/>
      <c r="I178" s="114"/>
      <c r="K178" s="119"/>
      <c r="L178" s="405"/>
    </row>
    <row r="179" spans="2:12" s="69" customFormat="1" ht="15" hidden="1" customHeight="1" x14ac:dyDescent="0.25">
      <c r="B179" s="116"/>
      <c r="C179" s="115"/>
      <c r="D179" s="114"/>
      <c r="E179" s="114"/>
      <c r="F179" s="114"/>
      <c r="G179" s="114"/>
      <c r="H179" s="114"/>
      <c r="I179" s="114"/>
      <c r="K179" s="119"/>
      <c r="L179" s="405"/>
    </row>
    <row r="180" spans="2:12" s="69" customFormat="1" ht="15" hidden="1" customHeight="1" x14ac:dyDescent="0.25">
      <c r="B180" s="880" t="s">
        <v>1504</v>
      </c>
      <c r="C180" s="880"/>
      <c r="D180" s="114">
        <f>IF(ISERROR(E190/D190),"",E190/D190)</f>
        <v>2.8225806451612905</v>
      </c>
      <c r="E180" s="114"/>
      <c r="G180" s="114"/>
      <c r="H180" s="114"/>
      <c r="I180" s="114"/>
      <c r="K180" s="119"/>
      <c r="L180" s="405"/>
    </row>
    <row r="181" spans="2:12" s="69" customFormat="1" ht="15" hidden="1" customHeight="1" x14ac:dyDescent="0.25">
      <c r="B181" s="115"/>
      <c r="C181" s="115"/>
      <c r="D181" s="114"/>
      <c r="E181" s="114"/>
      <c r="F181" s="114"/>
      <c r="G181" s="114"/>
      <c r="H181" s="114"/>
      <c r="I181" s="114"/>
      <c r="K181" s="119"/>
      <c r="L181" s="405"/>
    </row>
    <row r="182" spans="2:12" s="69" customFormat="1" ht="32.25" hidden="1" customHeight="1" x14ac:dyDescent="0.25">
      <c r="B182" s="882" t="s">
        <v>1502</v>
      </c>
      <c r="C182" s="882"/>
      <c r="D182" s="114">
        <f>COUNTA(D13:D84)</f>
        <v>68</v>
      </c>
      <c r="E182" s="114"/>
      <c r="F182" s="114"/>
      <c r="G182" s="114"/>
      <c r="H182" s="114"/>
      <c r="I182" s="114"/>
      <c r="K182" s="119"/>
      <c r="L182" s="405"/>
    </row>
    <row r="183" spans="2:12" s="69" customFormat="1" ht="39" hidden="1" customHeight="1" x14ac:dyDescent="0.25">
      <c r="B183" s="883" t="s">
        <v>1507</v>
      </c>
      <c r="C183" s="883"/>
      <c r="D183" s="69">
        <f>K89</f>
        <v>0</v>
      </c>
      <c r="K183" s="119"/>
      <c r="L183" s="405"/>
    </row>
    <row r="184" spans="2:12" s="69" customFormat="1" hidden="1" x14ac:dyDescent="0.25">
      <c r="K184" s="119"/>
      <c r="L184" s="405"/>
    </row>
    <row r="185" spans="2:12" s="69" customFormat="1" ht="15" hidden="1" customHeight="1" x14ac:dyDescent="0.25">
      <c r="B185" s="880" t="s">
        <v>1506</v>
      </c>
      <c r="C185" s="880"/>
      <c r="D185" s="880"/>
      <c r="E185" s="117" t="s">
        <v>1503</v>
      </c>
      <c r="F185" s="114"/>
      <c r="G185" s="114"/>
      <c r="H185" s="114"/>
      <c r="I185" s="114"/>
      <c r="K185" s="119"/>
      <c r="L185" s="405"/>
    </row>
    <row r="186" spans="2:12" s="69" customFormat="1" ht="15" hidden="1" customHeight="1" x14ac:dyDescent="0.25">
      <c r="B186" s="880" t="s">
        <v>29</v>
      </c>
      <c r="C186" s="880"/>
      <c r="D186" s="114">
        <f>COUNTIF(E13:E84,"Yes")</f>
        <v>53</v>
      </c>
      <c r="E186" s="114">
        <f>D186*3</f>
        <v>159</v>
      </c>
      <c r="F186" s="114"/>
      <c r="G186" s="114"/>
      <c r="H186" s="114"/>
      <c r="I186" s="114"/>
      <c r="K186" s="119"/>
      <c r="L186" s="405"/>
    </row>
    <row r="187" spans="2:12" s="69" customFormat="1" ht="15" hidden="1" customHeight="1" x14ac:dyDescent="0.25">
      <c r="B187" s="880" t="s">
        <v>30</v>
      </c>
      <c r="C187" s="880"/>
      <c r="D187" s="114">
        <f>COUNTIF(E13:E84,"Partial")</f>
        <v>7</v>
      </c>
      <c r="E187" s="114">
        <f>D187*2</f>
        <v>14</v>
      </c>
      <c r="F187" s="114"/>
      <c r="G187" s="114"/>
      <c r="H187" s="114"/>
      <c r="I187" s="114"/>
      <c r="K187" s="119"/>
      <c r="L187" s="405"/>
    </row>
    <row r="188" spans="2:12" s="69" customFormat="1" ht="15" hidden="1" customHeight="1" x14ac:dyDescent="0.25">
      <c r="B188" s="880" t="s">
        <v>31</v>
      </c>
      <c r="C188" s="880"/>
      <c r="D188" s="114">
        <f>COUNTIF(E13:E84,"No")</f>
        <v>2</v>
      </c>
      <c r="E188" s="114">
        <f>D188*1</f>
        <v>2</v>
      </c>
      <c r="F188" s="114"/>
      <c r="G188" s="114"/>
      <c r="H188" s="114"/>
      <c r="I188" s="114"/>
      <c r="K188" s="119"/>
      <c r="L188" s="405"/>
    </row>
    <row r="189" spans="2:12" s="69" customFormat="1" hidden="1" x14ac:dyDescent="0.25">
      <c r="D189" s="351"/>
      <c r="E189" s="69">
        <f>D189*0</f>
        <v>0</v>
      </c>
      <c r="K189" s="119"/>
      <c r="L189" s="405"/>
    </row>
    <row r="190" spans="2:12" s="69" customFormat="1" ht="15.75" hidden="1" thickBot="1" x14ac:dyDescent="0.3">
      <c r="D190" s="350">
        <f>SUM(D186:D189)</f>
        <v>62</v>
      </c>
      <c r="E190" s="121">
        <f>SUM(E186:E189)</f>
        <v>175</v>
      </c>
      <c r="K190" s="119"/>
      <c r="L190" s="405"/>
    </row>
    <row r="191" spans="2:12" ht="15.75" hidden="1" thickTop="1" x14ac:dyDescent="0.25">
      <c r="B191" s="118" t="s">
        <v>4</v>
      </c>
      <c r="D191" s="351">
        <f>COUNTIF(E13:E84,"N/A")</f>
        <v>6</v>
      </c>
      <c r="L191" s="406"/>
    </row>
    <row r="192" spans="2:12" ht="15.75" hidden="1" thickBot="1" x14ac:dyDescent="0.3">
      <c r="B192" s="118"/>
      <c r="D192" s="352">
        <f>SUM(D191)</f>
        <v>6</v>
      </c>
      <c r="L192" s="406"/>
    </row>
    <row r="193" spans="2:12" ht="71.25" hidden="1" customHeight="1" thickTop="1" x14ac:dyDescent="0.25">
      <c r="B193" s="873" t="s">
        <v>1958</v>
      </c>
      <c r="C193" s="873"/>
      <c r="D193" s="256">
        <f>SUMPRODUCT(($F13:$F154=2)*(ISBLANK($G13:$G154)))</f>
        <v>2</v>
      </c>
      <c r="L193" s="406"/>
    </row>
    <row r="194" spans="2:12" x14ac:dyDescent="0.25">
      <c r="L194" s="406"/>
    </row>
    <row r="195" spans="2:12" x14ac:dyDescent="0.25">
      <c r="L195" s="406"/>
    </row>
    <row r="196" spans="2:12" x14ac:dyDescent="0.25">
      <c r="L196" s="406"/>
    </row>
    <row r="197" spans="2:12" x14ac:dyDescent="0.25">
      <c r="L197" s="406"/>
    </row>
    <row r="198" spans="2:12" x14ac:dyDescent="0.25">
      <c r="L198" s="406"/>
    </row>
    <row r="199" spans="2:12" x14ac:dyDescent="0.25">
      <c r="L199" s="406"/>
    </row>
    <row r="200" spans="2:12" x14ac:dyDescent="0.25">
      <c r="L200" s="406"/>
    </row>
    <row r="201" spans="2:12" x14ac:dyDescent="0.25">
      <c r="L201" s="406"/>
    </row>
    <row r="202" spans="2:12" x14ac:dyDescent="0.25">
      <c r="L202" s="406"/>
    </row>
    <row r="203" spans="2:12" x14ac:dyDescent="0.25">
      <c r="L203" s="406"/>
    </row>
    <row r="204" spans="2:12" x14ac:dyDescent="0.25">
      <c r="L204" s="406"/>
    </row>
    <row r="205" spans="2:12" x14ac:dyDescent="0.25">
      <c r="L205" s="406"/>
    </row>
    <row r="206" spans="2:12" x14ac:dyDescent="0.25">
      <c r="L206" s="406"/>
    </row>
    <row r="207" spans="2:12" x14ac:dyDescent="0.25">
      <c r="L207" s="406"/>
    </row>
    <row r="208" spans="2:12" x14ac:dyDescent="0.25">
      <c r="L208" s="406"/>
    </row>
    <row r="209" spans="12:12" x14ac:dyDescent="0.25">
      <c r="L209" s="406"/>
    </row>
    <row r="210" spans="12:12" x14ac:dyDescent="0.25">
      <c r="L210" s="406"/>
    </row>
    <row r="211" spans="12:12" x14ac:dyDescent="0.25">
      <c r="L211" s="406"/>
    </row>
    <row r="212" spans="12:12" x14ac:dyDescent="0.25">
      <c r="L212" s="406"/>
    </row>
    <row r="213" spans="12:12" x14ac:dyDescent="0.25">
      <c r="L213" s="406"/>
    </row>
    <row r="214" spans="12:12" x14ac:dyDescent="0.25">
      <c r="L214" s="406"/>
    </row>
    <row r="215" spans="12:12" x14ac:dyDescent="0.25">
      <c r="L215" s="406"/>
    </row>
    <row r="216" spans="12:12" x14ac:dyDescent="0.25">
      <c r="L216" s="406"/>
    </row>
    <row r="217" spans="12:12" x14ac:dyDescent="0.25">
      <c r="L217" s="406"/>
    </row>
    <row r="218" spans="12:12" x14ac:dyDescent="0.25">
      <c r="L218" s="406"/>
    </row>
    <row r="219" spans="12:12" x14ac:dyDescent="0.25">
      <c r="L219" s="406"/>
    </row>
    <row r="220" spans="12:12" x14ac:dyDescent="0.25">
      <c r="L220" s="406"/>
    </row>
    <row r="221" spans="12:12" x14ac:dyDescent="0.25">
      <c r="L221" s="406"/>
    </row>
    <row r="222" spans="12:12" x14ac:dyDescent="0.25">
      <c r="L222" s="406"/>
    </row>
    <row r="223" spans="12:12" x14ac:dyDescent="0.25">
      <c r="L223" s="406"/>
    </row>
    <row r="224" spans="12:12" x14ac:dyDescent="0.25">
      <c r="L224" s="406"/>
    </row>
    <row r="225" spans="12:12" x14ac:dyDescent="0.25">
      <c r="L225" s="406"/>
    </row>
    <row r="226" spans="12:12" x14ac:dyDescent="0.25">
      <c r="L226" s="406"/>
    </row>
    <row r="227" spans="12:12" x14ac:dyDescent="0.25">
      <c r="L227" s="406"/>
    </row>
    <row r="228" spans="12:12" x14ac:dyDescent="0.25">
      <c r="L228" s="406"/>
    </row>
    <row r="229" spans="12:12" x14ac:dyDescent="0.25">
      <c r="L229" s="406"/>
    </row>
    <row r="230" spans="12:12" x14ac:dyDescent="0.25">
      <c r="L230" s="406"/>
    </row>
    <row r="231" spans="12:12" x14ac:dyDescent="0.25">
      <c r="L231" s="406"/>
    </row>
    <row r="232" spans="12:12" x14ac:dyDescent="0.25">
      <c r="L232" s="406"/>
    </row>
    <row r="233" spans="12:12" x14ac:dyDescent="0.25">
      <c r="L233" s="406"/>
    </row>
    <row r="234" spans="12:12" x14ac:dyDescent="0.25">
      <c r="L234" s="406"/>
    </row>
    <row r="235" spans="12:12" x14ac:dyDescent="0.25">
      <c r="L235" s="406"/>
    </row>
    <row r="236" spans="12:12" x14ac:dyDescent="0.25">
      <c r="L236" s="406"/>
    </row>
    <row r="237" spans="12:12" x14ac:dyDescent="0.25">
      <c r="L237" s="406"/>
    </row>
    <row r="238" spans="12:12" x14ac:dyDescent="0.25">
      <c r="L238" s="406"/>
    </row>
    <row r="239" spans="12:12" x14ac:dyDescent="0.25">
      <c r="L239" s="406"/>
    </row>
    <row r="240" spans="12:12" x14ac:dyDescent="0.25">
      <c r="L240" s="406"/>
    </row>
  </sheetData>
  <sheetProtection password="CCDD" sheet="1" objects="1" scenarios="1" selectLockedCells="1"/>
  <mergeCells count="22">
    <mergeCell ref="M10:O10"/>
    <mergeCell ref="B193:C193"/>
    <mergeCell ref="B8:C9"/>
    <mergeCell ref="D8:D9"/>
    <mergeCell ref="F8:G9"/>
    <mergeCell ref="H8:H9"/>
    <mergeCell ref="B186:C186"/>
    <mergeCell ref="B187:C187"/>
    <mergeCell ref="B188:C188"/>
    <mergeCell ref="B178:C178"/>
    <mergeCell ref="B180:C180"/>
    <mergeCell ref="B182:C182"/>
    <mergeCell ref="B183:C183"/>
    <mergeCell ref="B185:D185"/>
    <mergeCell ref="B85:I85"/>
    <mergeCell ref="B86:I86"/>
    <mergeCell ref="B87:I87"/>
    <mergeCell ref="B2:I2"/>
    <mergeCell ref="B3:I3"/>
    <mergeCell ref="D5:D6"/>
    <mergeCell ref="G5:G6"/>
    <mergeCell ref="I5:I6"/>
  </mergeCells>
  <conditionalFormatting sqref="E13:E19 E26:E46 E51:E64 E68:E73 E75:E82 E23:E24 E48:E49 E84">
    <cfRule type="cellIs" dxfId="2916" priority="1583" stopIfTrue="1" operator="equal">
      <formula>"Yes"</formula>
    </cfRule>
    <cfRule type="expression" dxfId="2915" priority="1584" stopIfTrue="1">
      <formula>NOT(ISERROR(SEARCH("n/a",E13)))</formula>
    </cfRule>
    <cfRule type="expression" dxfId="2914" priority="1585" stopIfTrue="1">
      <formula>NOT(ISERROR(SEARCH("partial",E13)))</formula>
    </cfRule>
  </conditionalFormatting>
  <conditionalFormatting sqref="F13:F19 F26:F46 F51:F64 F68:F73 F75:F82 F23:F24 F84">
    <cfRule type="cellIs" dxfId="2913" priority="1580" stopIfTrue="1" operator="equal">
      <formula>3</formula>
    </cfRule>
    <cfRule type="cellIs" dxfId="2912" priority="1581" stopIfTrue="1" operator="equal">
      <formula>2</formula>
    </cfRule>
    <cfRule type="cellIs" dxfId="2911" priority="1582" stopIfTrue="1" operator="equal">
      <formula>1</formula>
    </cfRule>
  </conditionalFormatting>
  <conditionalFormatting sqref="E13:E19 E26:E46 E51:E64 E68:E73 E75:E82 E23:E24 E48:E49 E84">
    <cfRule type="cellIs" dxfId="2910" priority="1577" stopIfTrue="1" operator="equal">
      <formula>"Yes"</formula>
    </cfRule>
    <cfRule type="cellIs" dxfId="2909" priority="1578" stopIfTrue="1" operator="equal">
      <formula>"PARTIAL"</formula>
    </cfRule>
    <cfRule type="cellIs" dxfId="2908" priority="1579" stopIfTrue="1" operator="equal">
      <formula>"NO"</formula>
    </cfRule>
  </conditionalFormatting>
  <conditionalFormatting sqref="E13:E19 E26:E46 E51:E64 E68:E73 E75:E82 E23:E24 E48:E49 E84">
    <cfRule type="containsText" dxfId="2907" priority="1248" operator="containsText" text="N/A">
      <formula>NOT(ISERROR(SEARCH("N/A",E13)))</formula>
    </cfRule>
    <cfRule type="containsText" dxfId="2906" priority="1249" operator="containsText" text="No">
      <formula>NOT(ISERROR(SEARCH("No",E13)))</formula>
    </cfRule>
    <cfRule type="containsText" dxfId="2905" priority="1250" operator="containsText" text="Partial">
      <formula>NOT(ISERROR(SEARCH("Partial",E13)))</formula>
    </cfRule>
    <cfRule type="containsText" dxfId="2904" priority="1251" operator="containsText" text="Yes">
      <formula>NOT(ISERROR(SEARCH("Yes",E13)))</formula>
    </cfRule>
  </conditionalFormatting>
  <conditionalFormatting sqref="F13:F19 F26:F46 F51:F64 F68:F73 F75:F82 F23:F24 F84">
    <cfRule type="cellIs" dxfId="2903" priority="1212" operator="equal">
      <formula>1</formula>
    </cfRule>
    <cfRule type="cellIs" dxfId="2902" priority="1213" operator="equal">
      <formula>1</formula>
    </cfRule>
    <cfRule type="containsText" dxfId="2901" priority="1237" operator="containsText" text="N/A">
      <formula>NOT(ISERROR(SEARCH("N/A",F13)))</formula>
    </cfRule>
    <cfRule type="cellIs" dxfId="2900" priority="1238" operator="equal">
      <formula>1</formula>
    </cfRule>
    <cfRule type="cellIs" dxfId="2899" priority="1239" operator="equal">
      <formula>1</formula>
    </cfRule>
    <cfRule type="cellIs" dxfId="2898" priority="1240" operator="equal">
      <formula>2</formula>
    </cfRule>
    <cfRule type="cellIs" dxfId="2897" priority="1241" operator="equal">
      <formula>2</formula>
    </cfRule>
    <cfRule type="cellIs" dxfId="2896" priority="1242" operator="equal">
      <formula>2</formula>
    </cfRule>
    <cfRule type="cellIs" dxfId="2895" priority="1243" operator="equal">
      <formula>3</formula>
    </cfRule>
    <cfRule type="containsBlanks" dxfId="2894" priority="1244">
      <formula>LEN(TRIM(F13))=0</formula>
    </cfRule>
    <cfRule type="cellIs" dxfId="2893" priority="1245" stopIfTrue="1" operator="equal">
      <formula>3</formula>
    </cfRule>
    <cfRule type="cellIs" dxfId="2892" priority="1246" stopIfTrue="1" operator="equal">
      <formula>2</formula>
    </cfRule>
    <cfRule type="cellIs" dxfId="2891" priority="1247" stopIfTrue="1" operator="equal">
      <formula>1</formula>
    </cfRule>
  </conditionalFormatting>
  <conditionalFormatting sqref="F13:F19 F26:F46 F51:F64 F68:F73 F75:F82 F23:F24 F84">
    <cfRule type="cellIs" dxfId="2890" priority="1236" operator="equal">
      <formula>1</formula>
    </cfRule>
  </conditionalFormatting>
  <conditionalFormatting sqref="E13:E19 E26:E46 E51:E64 E68:E73 E75:E82 E23:E24 E48:E49 E84">
    <cfRule type="containsText" dxfId="2889" priority="1233" operator="containsText" text="N/A">
      <formula>NOT(ISERROR(SEARCH("N/A",E13)))</formula>
    </cfRule>
    <cfRule type="containsBlanks" dxfId="2888" priority="1234">
      <formula>LEN(TRIM(E13))=0</formula>
    </cfRule>
    <cfRule type="containsText" dxfId="2887" priority="1235" operator="containsText" text="&quot; &quot;">
      <formula>NOT(ISERROR(SEARCH(""" """,E13)))</formula>
    </cfRule>
  </conditionalFormatting>
  <conditionalFormatting sqref="E23:F23">
    <cfRule type="expression" priority="1130">
      <formula>(ISBLANK($G23))*($F23=2)</formula>
    </cfRule>
  </conditionalFormatting>
  <conditionalFormatting sqref="G23">
    <cfRule type="expression" dxfId="2886" priority="1129">
      <formula>(ISBLANK($G23))*($F23=2)</formula>
    </cfRule>
  </conditionalFormatting>
  <conditionalFormatting sqref="E28:F45">
    <cfRule type="expression" priority="944">
      <formula>(ISBLANK($G28))*($F28=2)</formula>
    </cfRule>
  </conditionalFormatting>
  <conditionalFormatting sqref="G28:G45">
    <cfRule type="expression" dxfId="2885" priority="943">
      <formula>(ISBLANK($G28))*($F28=2)</formula>
    </cfRule>
  </conditionalFormatting>
  <conditionalFormatting sqref="E52:F64">
    <cfRule type="expression" priority="912">
      <formula>(ISBLANK($G52))*($F52=2)</formula>
    </cfRule>
  </conditionalFormatting>
  <conditionalFormatting sqref="G52:G64">
    <cfRule type="expression" dxfId="2884" priority="911">
      <formula>(ISBLANK($G52))*($F52=2)</formula>
    </cfRule>
  </conditionalFormatting>
  <conditionalFormatting sqref="E13:F19">
    <cfRule type="expression" priority="816">
      <formula>(ISBLANK($G13))*($F13=2)</formula>
    </cfRule>
  </conditionalFormatting>
  <conditionalFormatting sqref="G13:G19">
    <cfRule type="expression" dxfId="2883" priority="815">
      <formula>(ISBLANK($G13))*($F13=2)</formula>
    </cfRule>
  </conditionalFormatting>
  <conditionalFormatting sqref="E24:F24">
    <cfRule type="expression" priority="784">
      <formula>(ISBLANK($G24))*($F24=2)</formula>
    </cfRule>
  </conditionalFormatting>
  <conditionalFormatting sqref="G24">
    <cfRule type="expression" dxfId="2882" priority="783">
      <formula>(ISBLANK($G24))*($F24=2)</formula>
    </cfRule>
  </conditionalFormatting>
  <conditionalFormatting sqref="E26:F27">
    <cfRule type="expression" priority="752">
      <formula>(ISBLANK($G26))*($F26=2)</formula>
    </cfRule>
  </conditionalFormatting>
  <conditionalFormatting sqref="G26:G27">
    <cfRule type="expression" dxfId="2881" priority="751">
      <formula>(ISBLANK($G26))*($F26=2)</formula>
    </cfRule>
  </conditionalFormatting>
  <conditionalFormatting sqref="E46:F46 E48">
    <cfRule type="expression" priority="720">
      <formula>(ISBLANK($G46))*($F46=2)</formula>
    </cfRule>
  </conditionalFormatting>
  <conditionalFormatting sqref="G46 G48">
    <cfRule type="expression" dxfId="2880" priority="719">
      <formula>(ISBLANK($G46))*($F46=2)</formula>
    </cfRule>
  </conditionalFormatting>
  <conditionalFormatting sqref="E49">
    <cfRule type="expression" priority="688">
      <formula>(ISBLANK($G49))*($F49=2)</formula>
    </cfRule>
  </conditionalFormatting>
  <conditionalFormatting sqref="G49">
    <cfRule type="expression" dxfId="2879" priority="687">
      <formula>(ISBLANK($G49))*($F49=2)</formula>
    </cfRule>
  </conditionalFormatting>
  <conditionalFormatting sqref="E51:F51">
    <cfRule type="expression" priority="656">
      <formula>(ISBLANK($G51))*($F51=2)</formula>
    </cfRule>
  </conditionalFormatting>
  <conditionalFormatting sqref="G51">
    <cfRule type="expression" dxfId="2878" priority="655">
      <formula>(ISBLANK($G51))*($F51=2)</formula>
    </cfRule>
  </conditionalFormatting>
  <conditionalFormatting sqref="E68:F68">
    <cfRule type="expression" priority="624">
      <formula>(ISBLANK($G68))*($F68=2)</formula>
    </cfRule>
  </conditionalFormatting>
  <conditionalFormatting sqref="G68">
    <cfRule type="expression" dxfId="2877" priority="623">
      <formula>(ISBLANK($G68))*($F68=2)</formula>
    </cfRule>
  </conditionalFormatting>
  <conditionalFormatting sqref="E69:F69">
    <cfRule type="expression" priority="592">
      <formula>(ISBLANK($G69))*($F69=2)</formula>
    </cfRule>
  </conditionalFormatting>
  <conditionalFormatting sqref="G69">
    <cfRule type="expression" dxfId="2876" priority="591">
      <formula>(ISBLANK($G69))*($F69=2)</formula>
    </cfRule>
  </conditionalFormatting>
  <conditionalFormatting sqref="E70:F73">
    <cfRule type="expression" priority="560">
      <formula>(ISBLANK($G70))*($F70=2)</formula>
    </cfRule>
  </conditionalFormatting>
  <conditionalFormatting sqref="G70:G73">
    <cfRule type="expression" dxfId="2875" priority="559">
      <formula>(ISBLANK($G70))*($F70=2)</formula>
    </cfRule>
  </conditionalFormatting>
  <conditionalFormatting sqref="E75:F82 E84:F84">
    <cfRule type="expression" priority="528">
      <formula>(ISBLANK($G75))*($F75=2)</formula>
    </cfRule>
  </conditionalFormatting>
  <conditionalFormatting sqref="G75:G82 G84">
    <cfRule type="expression" dxfId="2874" priority="527">
      <formula>(ISBLANK($G75))*($F75=2)</formula>
    </cfRule>
  </conditionalFormatting>
  <conditionalFormatting sqref="E20">
    <cfRule type="cellIs" dxfId="2873" priority="226" stopIfTrue="1" operator="equal">
      <formula>"Yes"</formula>
    </cfRule>
    <cfRule type="expression" dxfId="2872" priority="227" stopIfTrue="1">
      <formula>NOT(ISERROR(SEARCH("n/a",E20)))</formula>
    </cfRule>
    <cfRule type="expression" dxfId="2871" priority="228" stopIfTrue="1">
      <formula>NOT(ISERROR(SEARCH("partial",E20)))</formula>
    </cfRule>
  </conditionalFormatting>
  <conditionalFormatting sqref="F20">
    <cfRule type="cellIs" dxfId="2870" priority="223" stopIfTrue="1" operator="equal">
      <formula>3</formula>
    </cfRule>
    <cfRule type="cellIs" dxfId="2869" priority="224" stopIfTrue="1" operator="equal">
      <formula>2</formula>
    </cfRule>
    <cfRule type="cellIs" dxfId="2868" priority="225" stopIfTrue="1" operator="equal">
      <formula>1</formula>
    </cfRule>
  </conditionalFormatting>
  <conditionalFormatting sqref="E20">
    <cfRule type="cellIs" dxfId="2867" priority="220" stopIfTrue="1" operator="equal">
      <formula>"Yes"</formula>
    </cfRule>
    <cfRule type="cellIs" dxfId="2866" priority="221" stopIfTrue="1" operator="equal">
      <formula>"PARTIAL"</formula>
    </cfRule>
    <cfRule type="cellIs" dxfId="2865" priority="222" stopIfTrue="1" operator="equal">
      <formula>"NO"</formula>
    </cfRule>
  </conditionalFormatting>
  <conditionalFormatting sqref="E20">
    <cfRule type="containsText" dxfId="2864" priority="216" operator="containsText" text="N/A">
      <formula>NOT(ISERROR(SEARCH("N/A",E20)))</formula>
    </cfRule>
    <cfRule type="containsText" dxfId="2863" priority="217" operator="containsText" text="No">
      <formula>NOT(ISERROR(SEARCH("No",E20)))</formula>
    </cfRule>
    <cfRule type="containsText" dxfId="2862" priority="218" operator="containsText" text="Partial">
      <formula>NOT(ISERROR(SEARCH("Partial",E20)))</formula>
    </cfRule>
    <cfRule type="containsText" dxfId="2861" priority="219" operator="containsText" text="Yes">
      <formula>NOT(ISERROR(SEARCH("Yes",E20)))</formula>
    </cfRule>
  </conditionalFormatting>
  <conditionalFormatting sqref="F20">
    <cfRule type="cellIs" dxfId="2860" priority="199" operator="equal">
      <formula>1</formula>
    </cfRule>
    <cfRule type="cellIs" dxfId="2859" priority="200" operator="equal">
      <formula>1</formula>
    </cfRule>
    <cfRule type="containsText" dxfId="2858" priority="205" operator="containsText" text="N/A">
      <formula>NOT(ISERROR(SEARCH("N/A",F20)))</formula>
    </cfRule>
    <cfRule type="cellIs" dxfId="2857" priority="206" operator="equal">
      <formula>1</formula>
    </cfRule>
    <cfRule type="cellIs" dxfId="2856" priority="207" operator="equal">
      <formula>1</formula>
    </cfRule>
    <cfRule type="cellIs" dxfId="2855" priority="208" operator="equal">
      <formula>2</formula>
    </cfRule>
    <cfRule type="cellIs" dxfId="2854" priority="209" operator="equal">
      <formula>2</formula>
    </cfRule>
    <cfRule type="cellIs" dxfId="2853" priority="210" operator="equal">
      <formula>2</formula>
    </cfRule>
    <cfRule type="cellIs" dxfId="2852" priority="211" operator="equal">
      <formula>3</formula>
    </cfRule>
    <cfRule type="containsBlanks" dxfId="2851" priority="212">
      <formula>LEN(TRIM(F20))=0</formula>
    </cfRule>
    <cfRule type="cellIs" dxfId="2850" priority="213" stopIfTrue="1" operator="equal">
      <formula>3</formula>
    </cfRule>
    <cfRule type="cellIs" dxfId="2849" priority="214" stopIfTrue="1" operator="equal">
      <formula>2</formula>
    </cfRule>
    <cfRule type="cellIs" dxfId="2848" priority="215" stopIfTrue="1" operator="equal">
      <formula>1</formula>
    </cfRule>
  </conditionalFormatting>
  <conditionalFormatting sqref="F20">
    <cfRule type="cellIs" dxfId="2847" priority="204" operator="equal">
      <formula>1</formula>
    </cfRule>
  </conditionalFormatting>
  <conditionalFormatting sqref="E20">
    <cfRule type="containsText" dxfId="2846" priority="201" operator="containsText" text="N/A">
      <formula>NOT(ISERROR(SEARCH("N/A",E20)))</formula>
    </cfRule>
    <cfRule type="containsBlanks" dxfId="2845" priority="202">
      <formula>LEN(TRIM(E20))=0</formula>
    </cfRule>
    <cfRule type="containsText" dxfId="2844" priority="203" operator="containsText" text="&quot; &quot;">
      <formula>NOT(ISERROR(SEARCH(""" """,E20)))</formula>
    </cfRule>
  </conditionalFormatting>
  <conditionalFormatting sqref="E20:F20">
    <cfRule type="expression" priority="198">
      <formula>(ISBLANK($G20))*($F20=2)</formula>
    </cfRule>
  </conditionalFormatting>
  <conditionalFormatting sqref="G20">
    <cfRule type="expression" dxfId="2843" priority="197">
      <formula>(ISBLANK($G20))*($F20=2)</formula>
    </cfRule>
  </conditionalFormatting>
  <conditionalFormatting sqref="E21:E22">
    <cfRule type="cellIs" dxfId="2842" priority="194" stopIfTrue="1" operator="equal">
      <formula>"Yes"</formula>
    </cfRule>
    <cfRule type="expression" dxfId="2841" priority="195" stopIfTrue="1">
      <formula>NOT(ISERROR(SEARCH("n/a",E21)))</formula>
    </cfRule>
    <cfRule type="expression" dxfId="2840" priority="196" stopIfTrue="1">
      <formula>NOT(ISERROR(SEARCH("partial",E21)))</formula>
    </cfRule>
  </conditionalFormatting>
  <conditionalFormatting sqref="F21:F22">
    <cfRule type="cellIs" dxfId="2839" priority="191" stopIfTrue="1" operator="equal">
      <formula>3</formula>
    </cfRule>
    <cfRule type="cellIs" dxfId="2838" priority="192" stopIfTrue="1" operator="equal">
      <formula>2</formula>
    </cfRule>
    <cfRule type="cellIs" dxfId="2837" priority="193" stopIfTrue="1" operator="equal">
      <formula>1</formula>
    </cfRule>
  </conditionalFormatting>
  <conditionalFormatting sqref="E21:E22">
    <cfRule type="cellIs" dxfId="2836" priority="188" stopIfTrue="1" operator="equal">
      <formula>"Yes"</formula>
    </cfRule>
    <cfRule type="cellIs" dxfId="2835" priority="189" stopIfTrue="1" operator="equal">
      <formula>"PARTIAL"</formula>
    </cfRule>
    <cfRule type="cellIs" dxfId="2834" priority="190" stopIfTrue="1" operator="equal">
      <formula>"NO"</formula>
    </cfRule>
  </conditionalFormatting>
  <conditionalFormatting sqref="E21:E22">
    <cfRule type="containsText" dxfId="2833" priority="184" operator="containsText" text="N/A">
      <formula>NOT(ISERROR(SEARCH("N/A",E21)))</formula>
    </cfRule>
    <cfRule type="containsText" dxfId="2832" priority="185" operator="containsText" text="No">
      <formula>NOT(ISERROR(SEARCH("No",E21)))</formula>
    </cfRule>
    <cfRule type="containsText" dxfId="2831" priority="186" operator="containsText" text="Partial">
      <formula>NOT(ISERROR(SEARCH("Partial",E21)))</formula>
    </cfRule>
    <cfRule type="containsText" dxfId="2830" priority="187" operator="containsText" text="Yes">
      <formula>NOT(ISERROR(SEARCH("Yes",E21)))</formula>
    </cfRule>
  </conditionalFormatting>
  <conditionalFormatting sqref="F21:F22">
    <cfRule type="cellIs" dxfId="2829" priority="167" operator="equal">
      <formula>1</formula>
    </cfRule>
    <cfRule type="cellIs" dxfId="2828" priority="168" operator="equal">
      <formula>1</formula>
    </cfRule>
    <cfRule type="containsText" dxfId="2827" priority="173" operator="containsText" text="N/A">
      <formula>NOT(ISERROR(SEARCH("N/A",F21)))</formula>
    </cfRule>
    <cfRule type="cellIs" dxfId="2826" priority="174" operator="equal">
      <formula>1</formula>
    </cfRule>
    <cfRule type="cellIs" dxfId="2825" priority="175" operator="equal">
      <formula>1</formula>
    </cfRule>
    <cfRule type="cellIs" dxfId="2824" priority="176" operator="equal">
      <formula>2</formula>
    </cfRule>
    <cfRule type="cellIs" dxfId="2823" priority="177" operator="equal">
      <formula>2</formula>
    </cfRule>
    <cfRule type="cellIs" dxfId="2822" priority="178" operator="equal">
      <formula>2</formula>
    </cfRule>
    <cfRule type="cellIs" dxfId="2821" priority="179" operator="equal">
      <formula>3</formula>
    </cfRule>
    <cfRule type="containsBlanks" dxfId="2820" priority="180">
      <formula>LEN(TRIM(F21))=0</formula>
    </cfRule>
    <cfRule type="cellIs" dxfId="2819" priority="181" stopIfTrue="1" operator="equal">
      <formula>3</formula>
    </cfRule>
    <cfRule type="cellIs" dxfId="2818" priority="182" stopIfTrue="1" operator="equal">
      <formula>2</formula>
    </cfRule>
    <cfRule type="cellIs" dxfId="2817" priority="183" stopIfTrue="1" operator="equal">
      <formula>1</formula>
    </cfRule>
  </conditionalFormatting>
  <conditionalFormatting sqref="F21:F22">
    <cfRule type="cellIs" dxfId="2816" priority="172" operator="equal">
      <formula>1</formula>
    </cfRule>
  </conditionalFormatting>
  <conditionalFormatting sqref="E21:E22">
    <cfRule type="containsText" dxfId="2815" priority="169" operator="containsText" text="N/A">
      <formula>NOT(ISERROR(SEARCH("N/A",E21)))</formula>
    </cfRule>
    <cfRule type="containsBlanks" dxfId="2814" priority="170">
      <formula>LEN(TRIM(E21))=0</formula>
    </cfRule>
    <cfRule type="containsText" dxfId="2813" priority="171" operator="containsText" text="&quot; &quot;">
      <formula>NOT(ISERROR(SEARCH(""" """,E21)))</formula>
    </cfRule>
  </conditionalFormatting>
  <conditionalFormatting sqref="E21:F22">
    <cfRule type="expression" priority="166">
      <formula>(ISBLANK($G21))*($F21=2)</formula>
    </cfRule>
  </conditionalFormatting>
  <conditionalFormatting sqref="G21:G22">
    <cfRule type="expression" dxfId="2812" priority="165">
      <formula>(ISBLANK($G21))*($F21=2)</formula>
    </cfRule>
  </conditionalFormatting>
  <conditionalFormatting sqref="E65">
    <cfRule type="cellIs" dxfId="2811" priority="162" stopIfTrue="1" operator="equal">
      <formula>"Yes"</formula>
    </cfRule>
    <cfRule type="expression" dxfId="2810" priority="163" stopIfTrue="1">
      <formula>NOT(ISERROR(SEARCH("n/a",E65)))</formula>
    </cfRule>
    <cfRule type="expression" dxfId="2809" priority="164" stopIfTrue="1">
      <formula>NOT(ISERROR(SEARCH("partial",E65)))</formula>
    </cfRule>
  </conditionalFormatting>
  <conditionalFormatting sqref="F65">
    <cfRule type="cellIs" dxfId="2808" priority="159" stopIfTrue="1" operator="equal">
      <formula>3</formula>
    </cfRule>
    <cfRule type="cellIs" dxfId="2807" priority="160" stopIfTrue="1" operator="equal">
      <formula>2</formula>
    </cfRule>
    <cfRule type="cellIs" dxfId="2806" priority="161" stopIfTrue="1" operator="equal">
      <formula>1</formula>
    </cfRule>
  </conditionalFormatting>
  <conditionalFormatting sqref="E65">
    <cfRule type="cellIs" dxfId="2805" priority="156" stopIfTrue="1" operator="equal">
      <formula>"Yes"</formula>
    </cfRule>
    <cfRule type="cellIs" dxfId="2804" priority="157" stopIfTrue="1" operator="equal">
      <formula>"PARTIAL"</formula>
    </cfRule>
    <cfRule type="cellIs" dxfId="2803" priority="158" stopIfTrue="1" operator="equal">
      <formula>"NO"</formula>
    </cfRule>
  </conditionalFormatting>
  <conditionalFormatting sqref="E65">
    <cfRule type="containsText" dxfId="2802" priority="152" operator="containsText" text="N/A">
      <formula>NOT(ISERROR(SEARCH("N/A",E65)))</formula>
    </cfRule>
    <cfRule type="containsText" dxfId="2801" priority="153" operator="containsText" text="No">
      <formula>NOT(ISERROR(SEARCH("No",E65)))</formula>
    </cfRule>
    <cfRule type="containsText" dxfId="2800" priority="154" operator="containsText" text="Partial">
      <formula>NOT(ISERROR(SEARCH("Partial",E65)))</formula>
    </cfRule>
    <cfRule type="containsText" dxfId="2799" priority="155" operator="containsText" text="Yes">
      <formula>NOT(ISERROR(SEARCH("Yes",E65)))</formula>
    </cfRule>
  </conditionalFormatting>
  <conditionalFormatting sqref="F65">
    <cfRule type="cellIs" dxfId="2798" priority="135" operator="equal">
      <formula>1</formula>
    </cfRule>
    <cfRule type="cellIs" dxfId="2797" priority="136" operator="equal">
      <formula>1</formula>
    </cfRule>
    <cfRule type="containsText" dxfId="2796" priority="141" operator="containsText" text="N/A">
      <formula>NOT(ISERROR(SEARCH("N/A",F65)))</formula>
    </cfRule>
    <cfRule type="cellIs" dxfId="2795" priority="142" operator="equal">
      <formula>1</formula>
    </cfRule>
    <cfRule type="cellIs" dxfId="2794" priority="143" operator="equal">
      <formula>1</formula>
    </cfRule>
    <cfRule type="cellIs" dxfId="2793" priority="144" operator="equal">
      <formula>2</formula>
    </cfRule>
    <cfRule type="cellIs" dxfId="2792" priority="145" operator="equal">
      <formula>2</formula>
    </cfRule>
    <cfRule type="cellIs" dxfId="2791" priority="146" operator="equal">
      <formula>2</formula>
    </cfRule>
    <cfRule type="cellIs" dxfId="2790" priority="147" operator="equal">
      <formula>3</formula>
    </cfRule>
    <cfRule type="containsBlanks" dxfId="2789" priority="148">
      <formula>LEN(TRIM(F65))=0</formula>
    </cfRule>
    <cfRule type="cellIs" dxfId="2788" priority="149" stopIfTrue="1" operator="equal">
      <formula>3</formula>
    </cfRule>
    <cfRule type="cellIs" dxfId="2787" priority="150" stopIfTrue="1" operator="equal">
      <formula>2</formula>
    </cfRule>
    <cfRule type="cellIs" dxfId="2786" priority="151" stopIfTrue="1" operator="equal">
      <formula>1</formula>
    </cfRule>
  </conditionalFormatting>
  <conditionalFormatting sqref="F65">
    <cfRule type="cellIs" dxfId="2785" priority="140" operator="equal">
      <formula>1</formula>
    </cfRule>
  </conditionalFormatting>
  <conditionalFormatting sqref="E65">
    <cfRule type="containsText" dxfId="2784" priority="137" operator="containsText" text="N/A">
      <formula>NOT(ISERROR(SEARCH("N/A",E65)))</formula>
    </cfRule>
    <cfRule type="containsBlanks" dxfId="2783" priority="138">
      <formula>LEN(TRIM(E65))=0</formula>
    </cfRule>
    <cfRule type="containsText" dxfId="2782" priority="139" operator="containsText" text="&quot; &quot;">
      <formula>NOT(ISERROR(SEARCH(""" """,E65)))</formula>
    </cfRule>
  </conditionalFormatting>
  <conditionalFormatting sqref="E65:F65">
    <cfRule type="expression" priority="134">
      <formula>(ISBLANK($G65))*($F65=2)</formula>
    </cfRule>
  </conditionalFormatting>
  <conditionalFormatting sqref="G65">
    <cfRule type="expression" dxfId="2781" priority="133">
      <formula>(ISBLANK($G65))*($F65=2)</formula>
    </cfRule>
  </conditionalFormatting>
  <conditionalFormatting sqref="G66">
    <cfRule type="expression" dxfId="2780" priority="101">
      <formula>(ISBLANK($G66))*($F66=2)</formula>
    </cfRule>
  </conditionalFormatting>
  <conditionalFormatting sqref="E66">
    <cfRule type="cellIs" dxfId="2779" priority="130" stopIfTrue="1" operator="equal">
      <formula>"Yes"</formula>
    </cfRule>
    <cfRule type="expression" dxfId="2778" priority="131" stopIfTrue="1">
      <formula>NOT(ISERROR(SEARCH("n/a",E66)))</formula>
    </cfRule>
    <cfRule type="expression" dxfId="2777" priority="132" stopIfTrue="1">
      <formula>NOT(ISERROR(SEARCH("partial",E66)))</formula>
    </cfRule>
  </conditionalFormatting>
  <conditionalFormatting sqref="F66">
    <cfRule type="cellIs" dxfId="2776" priority="127" stopIfTrue="1" operator="equal">
      <formula>3</formula>
    </cfRule>
    <cfRule type="cellIs" dxfId="2775" priority="128" stopIfTrue="1" operator="equal">
      <formula>2</formula>
    </cfRule>
    <cfRule type="cellIs" dxfId="2774" priority="129" stopIfTrue="1" operator="equal">
      <formula>1</formula>
    </cfRule>
  </conditionalFormatting>
  <conditionalFormatting sqref="E66">
    <cfRule type="cellIs" dxfId="2773" priority="124" stopIfTrue="1" operator="equal">
      <formula>"Yes"</formula>
    </cfRule>
    <cfRule type="cellIs" dxfId="2772" priority="125" stopIfTrue="1" operator="equal">
      <formula>"PARTIAL"</formula>
    </cfRule>
    <cfRule type="cellIs" dxfId="2771" priority="126" stopIfTrue="1" operator="equal">
      <formula>"NO"</formula>
    </cfRule>
  </conditionalFormatting>
  <conditionalFormatting sqref="E66">
    <cfRule type="containsText" dxfId="2770" priority="120" operator="containsText" text="N/A">
      <formula>NOT(ISERROR(SEARCH("N/A",E66)))</formula>
    </cfRule>
    <cfRule type="containsText" dxfId="2769" priority="121" operator="containsText" text="No">
      <formula>NOT(ISERROR(SEARCH("No",E66)))</formula>
    </cfRule>
    <cfRule type="containsText" dxfId="2768" priority="122" operator="containsText" text="Partial">
      <formula>NOT(ISERROR(SEARCH("Partial",E66)))</formula>
    </cfRule>
    <cfRule type="containsText" dxfId="2767" priority="123" operator="containsText" text="Yes">
      <formula>NOT(ISERROR(SEARCH("Yes",E66)))</formula>
    </cfRule>
  </conditionalFormatting>
  <conditionalFormatting sqref="F66">
    <cfRule type="cellIs" dxfId="2766" priority="103" operator="equal">
      <formula>1</formula>
    </cfRule>
    <cfRule type="cellIs" dxfId="2765" priority="104" operator="equal">
      <formula>1</formula>
    </cfRule>
    <cfRule type="containsText" dxfId="2764" priority="109" operator="containsText" text="N/A">
      <formula>NOT(ISERROR(SEARCH("N/A",F66)))</formula>
    </cfRule>
    <cfRule type="cellIs" dxfId="2763" priority="110" operator="equal">
      <formula>1</formula>
    </cfRule>
    <cfRule type="cellIs" dxfId="2762" priority="111" operator="equal">
      <formula>1</formula>
    </cfRule>
    <cfRule type="cellIs" dxfId="2761" priority="112" operator="equal">
      <formula>2</formula>
    </cfRule>
    <cfRule type="cellIs" dxfId="2760" priority="113" operator="equal">
      <formula>2</formula>
    </cfRule>
    <cfRule type="cellIs" dxfId="2759" priority="114" operator="equal">
      <formula>2</formula>
    </cfRule>
    <cfRule type="cellIs" dxfId="2758" priority="115" operator="equal">
      <formula>3</formula>
    </cfRule>
    <cfRule type="containsBlanks" dxfId="2757" priority="116">
      <formula>LEN(TRIM(F66))=0</formula>
    </cfRule>
    <cfRule type="cellIs" dxfId="2756" priority="117" stopIfTrue="1" operator="equal">
      <formula>3</formula>
    </cfRule>
    <cfRule type="cellIs" dxfId="2755" priority="118" stopIfTrue="1" operator="equal">
      <formula>2</formula>
    </cfRule>
    <cfRule type="cellIs" dxfId="2754" priority="119" stopIfTrue="1" operator="equal">
      <formula>1</formula>
    </cfRule>
  </conditionalFormatting>
  <conditionalFormatting sqref="F66">
    <cfRule type="cellIs" dxfId="2753" priority="108" operator="equal">
      <formula>1</formula>
    </cfRule>
  </conditionalFormatting>
  <conditionalFormatting sqref="E66">
    <cfRule type="containsText" dxfId="2752" priority="105" operator="containsText" text="N/A">
      <formula>NOT(ISERROR(SEARCH("N/A",E66)))</formula>
    </cfRule>
    <cfRule type="containsBlanks" dxfId="2751" priority="106">
      <formula>LEN(TRIM(E66))=0</formula>
    </cfRule>
    <cfRule type="containsText" dxfId="2750" priority="107" operator="containsText" text="&quot; &quot;">
      <formula>NOT(ISERROR(SEARCH(""" """,E66)))</formula>
    </cfRule>
  </conditionalFormatting>
  <conditionalFormatting sqref="E66:F66">
    <cfRule type="expression" priority="102">
      <formula>(ISBLANK($G66))*($F66=2)</formula>
    </cfRule>
  </conditionalFormatting>
  <conditionalFormatting sqref="E47">
    <cfRule type="cellIs" dxfId="2749" priority="98" stopIfTrue="1" operator="equal">
      <formula>"Yes"</formula>
    </cfRule>
    <cfRule type="expression" dxfId="2748" priority="99" stopIfTrue="1">
      <formula>NOT(ISERROR(SEARCH("n/a",E47)))</formula>
    </cfRule>
    <cfRule type="expression" dxfId="2747" priority="100" stopIfTrue="1">
      <formula>NOT(ISERROR(SEARCH("partial",E47)))</formula>
    </cfRule>
  </conditionalFormatting>
  <conditionalFormatting sqref="F47">
    <cfRule type="cellIs" dxfId="2746" priority="95" stopIfTrue="1" operator="equal">
      <formula>3</formula>
    </cfRule>
    <cfRule type="cellIs" dxfId="2745" priority="96" stopIfTrue="1" operator="equal">
      <formula>2</formula>
    </cfRule>
    <cfRule type="cellIs" dxfId="2744" priority="97" stopIfTrue="1" operator="equal">
      <formula>1</formula>
    </cfRule>
  </conditionalFormatting>
  <conditionalFormatting sqref="E47">
    <cfRule type="cellIs" dxfId="2743" priority="92" stopIfTrue="1" operator="equal">
      <formula>"Yes"</formula>
    </cfRule>
    <cfRule type="cellIs" dxfId="2742" priority="93" stopIfTrue="1" operator="equal">
      <formula>"PARTIAL"</formula>
    </cfRule>
    <cfRule type="cellIs" dxfId="2741" priority="94" stopIfTrue="1" operator="equal">
      <formula>"NO"</formula>
    </cfRule>
  </conditionalFormatting>
  <conditionalFormatting sqref="E47">
    <cfRule type="containsText" dxfId="2740" priority="88" operator="containsText" text="N/A">
      <formula>NOT(ISERROR(SEARCH("N/A",E47)))</formula>
    </cfRule>
    <cfRule type="containsText" dxfId="2739" priority="89" operator="containsText" text="No">
      <formula>NOT(ISERROR(SEARCH("No",E47)))</formula>
    </cfRule>
    <cfRule type="containsText" dxfId="2738" priority="90" operator="containsText" text="Partial">
      <formula>NOT(ISERROR(SEARCH("Partial",E47)))</formula>
    </cfRule>
    <cfRule type="containsText" dxfId="2737" priority="91" operator="containsText" text="Yes">
      <formula>NOT(ISERROR(SEARCH("Yes",E47)))</formula>
    </cfRule>
  </conditionalFormatting>
  <conditionalFormatting sqref="F47">
    <cfRule type="cellIs" dxfId="2736" priority="71" operator="equal">
      <formula>1</formula>
    </cfRule>
    <cfRule type="cellIs" dxfId="2735" priority="72" operator="equal">
      <formula>1</formula>
    </cfRule>
    <cfRule type="containsText" dxfId="2734" priority="77" operator="containsText" text="N/A">
      <formula>NOT(ISERROR(SEARCH("N/A",F47)))</formula>
    </cfRule>
    <cfRule type="cellIs" dxfId="2733" priority="78" operator="equal">
      <formula>1</formula>
    </cfRule>
    <cfRule type="cellIs" dxfId="2732" priority="79" operator="equal">
      <formula>1</formula>
    </cfRule>
    <cfRule type="cellIs" dxfId="2731" priority="80" operator="equal">
      <formula>2</formula>
    </cfRule>
    <cfRule type="cellIs" dxfId="2730" priority="81" operator="equal">
      <formula>2</formula>
    </cfRule>
    <cfRule type="cellIs" dxfId="2729" priority="82" operator="equal">
      <formula>2</formula>
    </cfRule>
    <cfRule type="cellIs" dxfId="2728" priority="83" operator="equal">
      <formula>3</formula>
    </cfRule>
    <cfRule type="containsBlanks" dxfId="2727" priority="84">
      <formula>LEN(TRIM(F47))=0</formula>
    </cfRule>
    <cfRule type="cellIs" dxfId="2726" priority="85" stopIfTrue="1" operator="equal">
      <formula>3</formula>
    </cfRule>
    <cfRule type="cellIs" dxfId="2725" priority="86" stopIfTrue="1" operator="equal">
      <formula>2</formula>
    </cfRule>
    <cfRule type="cellIs" dxfId="2724" priority="87" stopIfTrue="1" operator="equal">
      <formula>1</formula>
    </cfRule>
  </conditionalFormatting>
  <conditionalFormatting sqref="F47">
    <cfRule type="cellIs" dxfId="2723" priority="76" operator="equal">
      <formula>1</formula>
    </cfRule>
  </conditionalFormatting>
  <conditionalFormatting sqref="E47">
    <cfRule type="containsText" dxfId="2722" priority="73" operator="containsText" text="N/A">
      <formula>NOT(ISERROR(SEARCH("N/A",E47)))</formula>
    </cfRule>
    <cfRule type="containsBlanks" dxfId="2721" priority="74">
      <formula>LEN(TRIM(E47))=0</formula>
    </cfRule>
    <cfRule type="containsText" dxfId="2720" priority="75" operator="containsText" text="&quot; &quot;">
      <formula>NOT(ISERROR(SEARCH(""" """,E47)))</formula>
    </cfRule>
  </conditionalFormatting>
  <conditionalFormatting sqref="E47:F47">
    <cfRule type="expression" priority="70">
      <formula>(ISBLANK($G47))*($F47=2)</formula>
    </cfRule>
  </conditionalFormatting>
  <conditionalFormatting sqref="G47">
    <cfRule type="expression" dxfId="2719" priority="69">
      <formula>(ISBLANK($G47))*($F47=2)</formula>
    </cfRule>
  </conditionalFormatting>
  <conditionalFormatting sqref="F48">
    <cfRule type="cellIs" dxfId="2718" priority="66" stopIfTrue="1" operator="equal">
      <formula>3</formula>
    </cfRule>
    <cfRule type="cellIs" dxfId="2717" priority="67" stopIfTrue="1" operator="equal">
      <formula>2</formula>
    </cfRule>
    <cfRule type="cellIs" dxfId="2716" priority="68" stopIfTrue="1" operator="equal">
      <formula>1</formula>
    </cfRule>
  </conditionalFormatting>
  <conditionalFormatting sqref="F48">
    <cfRule type="cellIs" dxfId="2715" priority="52" operator="equal">
      <formula>1</formula>
    </cfRule>
    <cfRule type="cellIs" dxfId="2714" priority="53" operator="equal">
      <formula>1</formula>
    </cfRule>
    <cfRule type="containsText" dxfId="2713" priority="55" operator="containsText" text="N/A">
      <formula>NOT(ISERROR(SEARCH("N/A",F48)))</formula>
    </cfRule>
    <cfRule type="cellIs" dxfId="2712" priority="56" operator="equal">
      <formula>1</formula>
    </cfRule>
    <cfRule type="cellIs" dxfId="2711" priority="57" operator="equal">
      <formula>1</formula>
    </cfRule>
    <cfRule type="cellIs" dxfId="2710" priority="58" operator="equal">
      <formula>2</formula>
    </cfRule>
    <cfRule type="cellIs" dxfId="2709" priority="59" operator="equal">
      <formula>2</formula>
    </cfRule>
    <cfRule type="cellIs" dxfId="2708" priority="60" operator="equal">
      <formula>2</formula>
    </cfRule>
    <cfRule type="cellIs" dxfId="2707" priority="61" operator="equal">
      <formula>3</formula>
    </cfRule>
    <cfRule type="containsBlanks" dxfId="2706" priority="62">
      <formula>LEN(TRIM(F48))=0</formula>
    </cfRule>
    <cfRule type="cellIs" dxfId="2705" priority="63" stopIfTrue="1" operator="equal">
      <formula>3</formula>
    </cfRule>
    <cfRule type="cellIs" dxfId="2704" priority="64" stopIfTrue="1" operator="equal">
      <formula>2</formula>
    </cfRule>
    <cfRule type="cellIs" dxfId="2703" priority="65" stopIfTrue="1" operator="equal">
      <formula>1</formula>
    </cfRule>
  </conditionalFormatting>
  <conditionalFormatting sqref="F48">
    <cfRule type="cellIs" dxfId="2702" priority="54" operator="equal">
      <formula>1</formula>
    </cfRule>
  </conditionalFormatting>
  <conditionalFormatting sqref="F48">
    <cfRule type="expression" priority="51">
      <formula>(ISBLANK($G48))*($F48=2)</formula>
    </cfRule>
  </conditionalFormatting>
  <conditionalFormatting sqref="F49">
    <cfRule type="cellIs" dxfId="2701" priority="48" stopIfTrue="1" operator="equal">
      <formula>3</formula>
    </cfRule>
    <cfRule type="cellIs" dxfId="2700" priority="49" stopIfTrue="1" operator="equal">
      <formula>2</formula>
    </cfRule>
    <cfRule type="cellIs" dxfId="2699" priority="50" stopIfTrue="1" operator="equal">
      <formula>1</formula>
    </cfRule>
  </conditionalFormatting>
  <conditionalFormatting sqref="F49">
    <cfRule type="cellIs" dxfId="2698" priority="34" operator="equal">
      <formula>1</formula>
    </cfRule>
    <cfRule type="cellIs" dxfId="2697" priority="35" operator="equal">
      <formula>1</formula>
    </cfRule>
    <cfRule type="containsText" dxfId="2696" priority="37" operator="containsText" text="N/A">
      <formula>NOT(ISERROR(SEARCH("N/A",F49)))</formula>
    </cfRule>
    <cfRule type="cellIs" dxfId="2695" priority="38" operator="equal">
      <formula>1</formula>
    </cfRule>
    <cfRule type="cellIs" dxfId="2694" priority="39" operator="equal">
      <formula>1</formula>
    </cfRule>
    <cfRule type="cellIs" dxfId="2693" priority="40" operator="equal">
      <formula>2</formula>
    </cfRule>
    <cfRule type="cellIs" dxfId="2692" priority="41" operator="equal">
      <formula>2</formula>
    </cfRule>
    <cfRule type="cellIs" dxfId="2691" priority="42" operator="equal">
      <formula>2</formula>
    </cfRule>
    <cfRule type="cellIs" dxfId="2690" priority="43" operator="equal">
      <formula>3</formula>
    </cfRule>
    <cfRule type="containsBlanks" dxfId="2689" priority="44">
      <formula>LEN(TRIM(F49))=0</formula>
    </cfRule>
    <cfRule type="cellIs" dxfId="2688" priority="45" stopIfTrue="1" operator="equal">
      <formula>3</formula>
    </cfRule>
    <cfRule type="cellIs" dxfId="2687" priority="46" stopIfTrue="1" operator="equal">
      <formula>2</formula>
    </cfRule>
    <cfRule type="cellIs" dxfId="2686" priority="47" stopIfTrue="1" operator="equal">
      <formula>1</formula>
    </cfRule>
  </conditionalFormatting>
  <conditionalFormatting sqref="F49">
    <cfRule type="cellIs" dxfId="2685" priority="36" operator="equal">
      <formula>1</formula>
    </cfRule>
  </conditionalFormatting>
  <conditionalFormatting sqref="F49">
    <cfRule type="expression" priority="33">
      <formula>(ISBLANK($G49))*($F49=2)</formula>
    </cfRule>
  </conditionalFormatting>
  <conditionalFormatting sqref="E83">
    <cfRule type="cellIs" dxfId="2684" priority="30" stopIfTrue="1" operator="equal">
      <formula>"Yes"</formula>
    </cfRule>
    <cfRule type="expression" dxfId="2683" priority="31" stopIfTrue="1">
      <formula>NOT(ISERROR(SEARCH("n/a",E83)))</formula>
    </cfRule>
    <cfRule type="expression" dxfId="2682" priority="32" stopIfTrue="1">
      <formula>NOT(ISERROR(SEARCH("partial",E83)))</formula>
    </cfRule>
  </conditionalFormatting>
  <conditionalFormatting sqref="F83">
    <cfRule type="cellIs" dxfId="2681" priority="27" stopIfTrue="1" operator="equal">
      <formula>3</formula>
    </cfRule>
    <cfRule type="cellIs" dxfId="2680" priority="28" stopIfTrue="1" operator="equal">
      <formula>2</formula>
    </cfRule>
    <cfRule type="cellIs" dxfId="2679" priority="29" stopIfTrue="1" operator="equal">
      <formula>1</formula>
    </cfRule>
  </conditionalFormatting>
  <conditionalFormatting sqref="E83">
    <cfRule type="cellIs" dxfId="2678" priority="24" stopIfTrue="1" operator="equal">
      <formula>"Yes"</formula>
    </cfRule>
    <cfRule type="cellIs" dxfId="2677" priority="25" stopIfTrue="1" operator="equal">
      <formula>"PARTIAL"</formula>
    </cfRule>
    <cfRule type="cellIs" dxfId="2676" priority="26" stopIfTrue="1" operator="equal">
      <formula>"NO"</formula>
    </cfRule>
  </conditionalFormatting>
  <conditionalFormatting sqref="E83">
    <cfRule type="containsText" dxfId="2675" priority="20" operator="containsText" text="N/A">
      <formula>NOT(ISERROR(SEARCH("N/A",E83)))</formula>
    </cfRule>
    <cfRule type="containsText" dxfId="2674" priority="21" operator="containsText" text="No">
      <formula>NOT(ISERROR(SEARCH("No",E83)))</formula>
    </cfRule>
    <cfRule type="containsText" dxfId="2673" priority="22" operator="containsText" text="Partial">
      <formula>NOT(ISERROR(SEARCH("Partial",E83)))</formula>
    </cfRule>
    <cfRule type="containsText" dxfId="2672" priority="23" operator="containsText" text="Yes">
      <formula>NOT(ISERROR(SEARCH("Yes",E83)))</formula>
    </cfRule>
  </conditionalFormatting>
  <conditionalFormatting sqref="F83">
    <cfRule type="cellIs" dxfId="2671" priority="3" operator="equal">
      <formula>1</formula>
    </cfRule>
    <cfRule type="cellIs" dxfId="2670" priority="4" operator="equal">
      <formula>1</formula>
    </cfRule>
    <cfRule type="containsText" dxfId="2669" priority="9" operator="containsText" text="N/A">
      <formula>NOT(ISERROR(SEARCH("N/A",F83)))</formula>
    </cfRule>
    <cfRule type="cellIs" dxfId="2668" priority="10" operator="equal">
      <formula>1</formula>
    </cfRule>
    <cfRule type="cellIs" dxfId="2667" priority="11" operator="equal">
      <formula>1</formula>
    </cfRule>
    <cfRule type="cellIs" dxfId="2666" priority="12" operator="equal">
      <formula>2</formula>
    </cfRule>
    <cfRule type="cellIs" dxfId="2665" priority="13" operator="equal">
      <formula>2</formula>
    </cfRule>
    <cfRule type="cellIs" dxfId="2664" priority="14" operator="equal">
      <formula>2</formula>
    </cfRule>
    <cfRule type="cellIs" dxfId="2663" priority="15" operator="equal">
      <formula>3</formula>
    </cfRule>
    <cfRule type="containsBlanks" dxfId="2662" priority="16">
      <formula>LEN(TRIM(F83))=0</formula>
    </cfRule>
    <cfRule type="cellIs" dxfId="2661" priority="17" stopIfTrue="1" operator="equal">
      <formula>3</formula>
    </cfRule>
    <cfRule type="cellIs" dxfId="2660" priority="18" stopIfTrue="1" operator="equal">
      <formula>2</formula>
    </cfRule>
    <cfRule type="cellIs" dxfId="2659" priority="19" stopIfTrue="1" operator="equal">
      <formula>1</formula>
    </cfRule>
  </conditionalFormatting>
  <conditionalFormatting sqref="F83">
    <cfRule type="cellIs" dxfId="2658" priority="8" operator="equal">
      <formula>1</formula>
    </cfRule>
  </conditionalFormatting>
  <conditionalFormatting sqref="E83">
    <cfRule type="containsText" dxfId="2657" priority="5" operator="containsText" text="N/A">
      <formula>NOT(ISERROR(SEARCH("N/A",E83)))</formula>
    </cfRule>
    <cfRule type="containsBlanks" dxfId="2656" priority="6">
      <formula>LEN(TRIM(E83))=0</formula>
    </cfRule>
    <cfRule type="containsText" dxfId="2655" priority="7" operator="containsText" text="&quot; &quot;">
      <formula>NOT(ISERROR(SEARCH(""" """,E83)))</formula>
    </cfRule>
  </conditionalFormatting>
  <conditionalFormatting sqref="E83:F83">
    <cfRule type="expression" priority="2">
      <formula>(ISBLANK($G83))*($F83=2)</formula>
    </cfRule>
  </conditionalFormatting>
  <conditionalFormatting sqref="G83">
    <cfRule type="expression" dxfId="2654" priority="1">
      <formula>(ISBLANK($G83))*($F83=2)</formula>
    </cfRule>
  </conditionalFormatting>
  <dataValidations xWindow="493" yWindow="860" count="2">
    <dataValidation type="list" allowBlank="1" showInputMessage="1" showErrorMessage="1" promptTitle="Select from the list" prompt="Please elaborate if 'PARTIAL'." sqref="E66 E52 E59 E20:E23 E28">
      <formula1>Response</formula1>
    </dataValidation>
    <dataValidation type="list" allowBlank="1" showInputMessage="1" showErrorMessage="1" promptTitle="Select from the list" prompt="Please elaborate if 'PARTIAL'." sqref="E68:E73 E29:E49 E60:E65 E24 E13:E19 E51 E53:E58 E26:E27 E75:E84">
      <formula1>ExNA</formula1>
    </dataValidation>
  </dataValidations>
  <pageMargins left="0.31496062992125984" right="0.31496062992125984" top="0.35433070866141736" bottom="0.35433070866141736" header="0.31496062992125984" footer="0.31496062992125984"/>
  <pageSetup paperSize="9" scale="63" fitToHeight="0" orientation="landscape" r:id="rId1"/>
  <rowBreaks count="2" manualBreakCount="2">
    <brk id="49" max="16383" man="1"/>
    <brk id="68" max="16383" man="1"/>
  </rowBreaks>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37"/>
  <sheetViews>
    <sheetView view="pageBreakPreview" topLeftCell="A3" zoomScale="80" zoomScaleSheetLayoutView="80" workbookViewId="0">
      <pane xSplit="4" ySplit="9" topLeftCell="E13" activePane="bottomRight" state="frozen"/>
      <selection activeCell="A3" sqref="A3"/>
      <selection pane="topRight" activeCell="E3" sqref="E3"/>
      <selection pane="bottomLeft" activeCell="A12" sqref="A12"/>
      <selection pane="bottomRight" activeCell="G13" sqref="G13"/>
    </sheetView>
  </sheetViews>
  <sheetFormatPr defaultRowHeight="15" x14ac:dyDescent="0.25"/>
  <cols>
    <col min="1" max="1" width="3.7109375" style="1" customWidth="1"/>
    <col min="2" max="2" width="5.28515625" style="1" customWidth="1"/>
    <col min="3" max="3" width="15.28515625" style="1" customWidth="1"/>
    <col min="4" max="4" width="35.7109375" style="1" customWidth="1"/>
    <col min="5" max="5" width="11.85546875" style="1" customWidth="1"/>
    <col min="6" max="6" width="10.7109375" style="1" customWidth="1"/>
    <col min="7" max="7" width="25.140625" style="1" customWidth="1"/>
    <col min="8" max="8" width="23.42578125" style="1" customWidth="1"/>
    <col min="9" max="9" width="34.5703125" style="1" customWidth="1"/>
    <col min="10" max="10" width="3.7109375" style="1" customWidth="1"/>
    <col min="11" max="11" width="9.140625" style="119" hidden="1" customWidth="1"/>
    <col min="12" max="12" width="4.85546875" style="1" customWidth="1"/>
    <col min="13" max="13" width="16.7109375" style="1" customWidth="1"/>
    <col min="14" max="14" width="14" style="1" customWidth="1"/>
    <col min="15" max="15" width="29" style="1" customWidth="1"/>
    <col min="16" max="16384" width="9.140625" style="1"/>
  </cols>
  <sheetData>
    <row r="1" spans="1:15" s="69" customFormat="1" ht="15.75" hidden="1" thickBot="1" x14ac:dyDescent="0.3">
      <c r="A1" s="95"/>
      <c r="B1" s="100"/>
      <c r="C1" s="100"/>
      <c r="D1" s="100"/>
      <c r="E1" s="100"/>
      <c r="F1" s="100"/>
      <c r="G1" s="100"/>
      <c r="H1" s="100"/>
      <c r="I1" s="100"/>
      <c r="J1" s="101"/>
      <c r="K1" s="119"/>
      <c r="L1" s="393"/>
    </row>
    <row r="2" spans="1:15" s="69" customFormat="1" ht="15.75" hidden="1" customHeight="1" thickBot="1" x14ac:dyDescent="0.3">
      <c r="A2" s="90"/>
      <c r="B2" s="885" t="s">
        <v>1475</v>
      </c>
      <c r="C2" s="886"/>
      <c r="D2" s="886"/>
      <c r="E2" s="886"/>
      <c r="F2" s="886"/>
      <c r="G2" s="886"/>
      <c r="H2" s="886"/>
      <c r="I2" s="887"/>
      <c r="J2" s="93"/>
      <c r="K2" s="119"/>
      <c r="L2" s="393"/>
    </row>
    <row r="3" spans="1:15" s="69" customFormat="1" ht="15" customHeight="1" thickBot="1" x14ac:dyDescent="0.3">
      <c r="A3" s="90"/>
      <c r="B3" s="888" t="s">
        <v>378</v>
      </c>
      <c r="C3" s="889"/>
      <c r="D3" s="889"/>
      <c r="E3" s="889"/>
      <c r="F3" s="889"/>
      <c r="G3" s="889"/>
      <c r="H3" s="889"/>
      <c r="I3" s="890"/>
      <c r="J3" s="93"/>
      <c r="K3" s="119"/>
      <c r="L3" s="392"/>
    </row>
    <row r="4" spans="1:15" s="69" customFormat="1" ht="19.5" thickBot="1" x14ac:dyDescent="0.35">
      <c r="A4" s="90"/>
      <c r="B4" s="91"/>
      <c r="C4" s="91"/>
      <c r="D4" s="91"/>
      <c r="E4" s="92"/>
      <c r="F4" s="91"/>
      <c r="G4" s="91"/>
      <c r="H4" s="91"/>
      <c r="I4" s="91"/>
      <c r="J4" s="93"/>
      <c r="K4" s="119"/>
      <c r="L4" s="3"/>
    </row>
    <row r="5" spans="1:15" s="69" customFormat="1" x14ac:dyDescent="0.25">
      <c r="A5" s="90"/>
      <c r="B5" s="95"/>
      <c r="C5" s="101"/>
      <c r="D5" s="891" t="str">
        <f>'Municipal Information'!C17</f>
        <v>Limpopo</v>
      </c>
      <c r="E5" s="95"/>
      <c r="F5" s="101"/>
      <c r="G5" s="892" t="str">
        <f>'Municipal Information'!C19</f>
        <v>Ephraim Mogale</v>
      </c>
      <c r="H5" s="106"/>
      <c r="I5" s="894">
        <f>'Municipal Information'!C25</f>
        <v>42674</v>
      </c>
      <c r="J5" s="93"/>
      <c r="K5" s="119"/>
      <c r="L5" s="3"/>
    </row>
    <row r="6" spans="1:15" s="69" customFormat="1" ht="19.5" thickBot="1" x14ac:dyDescent="0.35">
      <c r="A6" s="90"/>
      <c r="B6" s="102"/>
      <c r="C6" s="103"/>
      <c r="D6" s="891"/>
      <c r="E6" s="104"/>
      <c r="F6" s="105"/>
      <c r="G6" s="893"/>
      <c r="H6" s="107"/>
      <c r="I6" s="895"/>
      <c r="J6" s="93"/>
      <c r="K6" s="119"/>
      <c r="L6" s="3"/>
    </row>
    <row r="7" spans="1:15" s="69" customFormat="1" ht="15.75" thickBot="1" x14ac:dyDescent="0.3">
      <c r="A7" s="90"/>
      <c r="B7" s="91"/>
      <c r="C7" s="91"/>
      <c r="D7" s="91"/>
      <c r="E7" s="91"/>
      <c r="F7" s="91"/>
      <c r="G7" s="91"/>
      <c r="H7" s="91"/>
      <c r="I7" s="91"/>
      <c r="J7" s="93"/>
      <c r="K7" s="119"/>
    </row>
    <row r="8" spans="1:15" s="69" customFormat="1" x14ac:dyDescent="0.25">
      <c r="A8" s="90"/>
      <c r="B8" s="874"/>
      <c r="C8" s="875"/>
      <c r="D8" s="878">
        <f>D155</f>
        <v>3</v>
      </c>
      <c r="E8" s="91"/>
      <c r="F8" s="874"/>
      <c r="G8" s="875"/>
      <c r="H8" s="879">
        <f>D158</f>
        <v>38</v>
      </c>
      <c r="I8" s="91"/>
      <c r="J8" s="93"/>
      <c r="K8" s="119"/>
    </row>
    <row r="9" spans="1:15" s="69" customFormat="1" ht="17.25" customHeight="1" thickBot="1" x14ac:dyDescent="0.3">
      <c r="A9" s="90"/>
      <c r="B9" s="876"/>
      <c r="C9" s="877"/>
      <c r="D9" s="878"/>
      <c r="E9" s="91"/>
      <c r="F9" s="876"/>
      <c r="G9" s="877"/>
      <c r="H9" s="879"/>
      <c r="I9" s="94" t="s">
        <v>1477</v>
      </c>
      <c r="J9" s="93"/>
      <c r="K9" s="119"/>
    </row>
    <row r="10" spans="1:15" s="69" customFormat="1" ht="18.75" x14ac:dyDescent="0.3">
      <c r="A10" s="90"/>
      <c r="B10" s="91"/>
      <c r="C10" s="92"/>
      <c r="D10" s="91"/>
      <c r="E10" s="91"/>
      <c r="F10" s="91"/>
      <c r="G10" s="91"/>
      <c r="H10" s="91"/>
      <c r="I10" s="91"/>
      <c r="J10" s="93"/>
      <c r="K10" s="119"/>
      <c r="M10" s="884" t="s">
        <v>4876</v>
      </c>
      <c r="N10" s="884"/>
      <c r="O10" s="884"/>
    </row>
    <row r="11" spans="1:15" s="69" customFormat="1" ht="40.5" customHeight="1" x14ac:dyDescent="0.25">
      <c r="A11" s="90"/>
      <c r="B11" s="397" t="s">
        <v>1482</v>
      </c>
      <c r="C11" s="397" t="s">
        <v>1483</v>
      </c>
      <c r="D11" s="398" t="s">
        <v>1256</v>
      </c>
      <c r="E11" s="398" t="s">
        <v>464</v>
      </c>
      <c r="F11" s="398" t="s">
        <v>1476</v>
      </c>
      <c r="G11" s="399" t="s">
        <v>1478</v>
      </c>
      <c r="H11" s="398" t="s">
        <v>1257</v>
      </c>
      <c r="I11" s="398" t="s">
        <v>1258</v>
      </c>
      <c r="J11" s="93"/>
      <c r="K11" s="119"/>
      <c r="M11" s="494" t="s">
        <v>4877</v>
      </c>
      <c r="N11" s="494" t="s">
        <v>4878</v>
      </c>
      <c r="O11" s="494" t="s">
        <v>4879</v>
      </c>
    </row>
    <row r="12" spans="1:15" s="3" customFormat="1" ht="23.1" customHeight="1" x14ac:dyDescent="0.25">
      <c r="A12" s="154"/>
      <c r="B12" s="457" t="s">
        <v>397</v>
      </c>
      <c r="C12" s="458"/>
      <c r="D12" s="458"/>
      <c r="E12" s="458"/>
      <c r="F12" s="458"/>
      <c r="G12" s="458"/>
      <c r="H12" s="458"/>
      <c r="I12" s="459"/>
      <c r="J12" s="167"/>
      <c r="K12" s="119"/>
      <c r="L12" s="148"/>
    </row>
    <row r="13" spans="1:15" s="3" customFormat="1" ht="63.75" customHeight="1" x14ac:dyDescent="0.25">
      <c r="A13" s="154"/>
      <c r="B13" s="78">
        <v>1</v>
      </c>
      <c r="C13" s="162"/>
      <c r="D13" s="163" t="s">
        <v>2468</v>
      </c>
      <c r="E13" s="112" t="s">
        <v>29</v>
      </c>
      <c r="F13" s="762">
        <f>IF(E13="yes",3,IF(E13="Partial",2,IF(E13="No",1,IF(E13="N/A","",IF(E13="","")))))</f>
        <v>3</v>
      </c>
      <c r="G13" s="89"/>
      <c r="H13" s="163" t="s">
        <v>4736</v>
      </c>
      <c r="I13" s="163" t="s">
        <v>448</v>
      </c>
      <c r="J13" s="168"/>
      <c r="K13" s="119">
        <f>IF(E13="",1,0)</f>
        <v>0</v>
      </c>
      <c r="L13" s="452"/>
      <c r="M13" s="502"/>
      <c r="N13" s="502"/>
      <c r="O13" s="502"/>
    </row>
    <row r="14" spans="1:15" s="3" customFormat="1" ht="23.1" customHeight="1" x14ac:dyDescent="0.25">
      <c r="A14" s="154"/>
      <c r="B14" s="457" t="s">
        <v>380</v>
      </c>
      <c r="C14" s="458"/>
      <c r="D14" s="458"/>
      <c r="E14" s="458"/>
      <c r="F14" s="463"/>
      <c r="G14" s="458"/>
      <c r="H14" s="458"/>
      <c r="I14" s="459"/>
      <c r="J14" s="167"/>
      <c r="K14" s="119"/>
      <c r="L14" s="452"/>
      <c r="M14" s="502"/>
      <c r="N14" s="502"/>
      <c r="O14" s="502"/>
    </row>
    <row r="15" spans="1:15" s="3" customFormat="1" ht="180" x14ac:dyDescent="0.25">
      <c r="A15" s="154"/>
      <c r="B15" s="78">
        <v>2</v>
      </c>
      <c r="C15" s="74" t="s">
        <v>356</v>
      </c>
      <c r="D15" s="160" t="s">
        <v>2788</v>
      </c>
      <c r="E15" s="112" t="s">
        <v>29</v>
      </c>
      <c r="F15" s="762">
        <f>IF(E15="yes",3,IF(E15="Partial",2,IF(E15="No",1,IF(E15="N/A","",IF(E15="","")))))</f>
        <v>3</v>
      </c>
      <c r="G15" s="89"/>
      <c r="H15" s="160" t="s">
        <v>2789</v>
      </c>
      <c r="I15" s="160" t="s">
        <v>449</v>
      </c>
      <c r="J15" s="168"/>
      <c r="K15" s="119">
        <f>IF(E15="",1,0)</f>
        <v>0</v>
      </c>
      <c r="L15" s="452"/>
      <c r="M15" s="502"/>
      <c r="N15" s="502"/>
      <c r="O15" s="502"/>
    </row>
    <row r="16" spans="1:15" s="3" customFormat="1" ht="120" customHeight="1" x14ac:dyDescent="0.25">
      <c r="A16" s="154"/>
      <c r="B16" s="78">
        <v>3</v>
      </c>
      <c r="C16" s="74" t="s">
        <v>365</v>
      </c>
      <c r="D16" s="160" t="s">
        <v>2469</v>
      </c>
      <c r="E16" s="112" t="s">
        <v>29</v>
      </c>
      <c r="F16" s="762">
        <f>IF(E16="yes",3,IF(E16="Partial",2,IF(E16="No",1,IF(E16="N/A","",IF(E16="","")))))</f>
        <v>3</v>
      </c>
      <c r="G16" s="89"/>
      <c r="H16" s="160" t="s">
        <v>2993</v>
      </c>
      <c r="I16" s="160" t="s">
        <v>2992</v>
      </c>
      <c r="J16" s="169"/>
      <c r="K16" s="119">
        <f>IF(E16="",1,0)</f>
        <v>0</v>
      </c>
      <c r="L16" s="452"/>
      <c r="M16" s="502"/>
      <c r="N16" s="502"/>
      <c r="O16" s="502"/>
    </row>
    <row r="17" spans="1:15" s="75" customFormat="1" ht="106.5" customHeight="1" x14ac:dyDescent="0.25">
      <c r="A17" s="97"/>
      <c r="B17" s="78">
        <v>4</v>
      </c>
      <c r="C17" s="146" t="s">
        <v>162</v>
      </c>
      <c r="D17" s="82" t="s">
        <v>450</v>
      </c>
      <c r="E17" s="112" t="s">
        <v>29</v>
      </c>
      <c r="F17" s="762">
        <f>IF(E17="yes",3,IF(E17="Partial",2,IF(E17="No",1,IF(E17="N/A","",IF(E17="","")))))</f>
        <v>3</v>
      </c>
      <c r="G17" s="89"/>
      <c r="H17" s="82" t="s">
        <v>303</v>
      </c>
      <c r="I17" s="82" t="s">
        <v>302</v>
      </c>
      <c r="J17" s="169"/>
      <c r="K17" s="119">
        <f>IF(E17="",1,0)</f>
        <v>0</v>
      </c>
      <c r="L17" s="452"/>
      <c r="M17" s="504"/>
      <c r="N17" s="504"/>
      <c r="O17" s="504"/>
    </row>
    <row r="18" spans="1:15" s="3" customFormat="1" ht="23.1" customHeight="1" x14ac:dyDescent="0.25">
      <c r="A18" s="154"/>
      <c r="B18" s="457" t="s">
        <v>402</v>
      </c>
      <c r="C18" s="458"/>
      <c r="D18" s="458"/>
      <c r="E18" s="458"/>
      <c r="F18" s="463"/>
      <c r="G18" s="458"/>
      <c r="H18" s="458"/>
      <c r="I18" s="459"/>
      <c r="J18" s="169"/>
      <c r="K18" s="119"/>
      <c r="L18" s="452"/>
      <c r="M18" s="502"/>
      <c r="N18" s="502"/>
      <c r="O18" s="502"/>
    </row>
    <row r="19" spans="1:15" s="75" customFormat="1" ht="315" x14ac:dyDescent="0.25">
      <c r="A19" s="97"/>
      <c r="B19" s="78">
        <v>5</v>
      </c>
      <c r="C19" s="146" t="s">
        <v>365</v>
      </c>
      <c r="D19" s="146" t="s">
        <v>2994</v>
      </c>
      <c r="E19" s="112" t="s">
        <v>29</v>
      </c>
      <c r="F19" s="762">
        <f t="shared" ref="F19:F26" si="0">IF(E19="yes",3,IF(E19="Partial",2,IF(E19="No",1,IF(E19="N/A","",IF(E19="","")))))</f>
        <v>3</v>
      </c>
      <c r="G19" s="89"/>
      <c r="H19" s="82" t="s">
        <v>453</v>
      </c>
      <c r="I19" s="82" t="s">
        <v>452</v>
      </c>
      <c r="J19" s="169"/>
      <c r="K19" s="119">
        <f t="shared" ref="K19:K59" si="1">IF(E19="",1,0)</f>
        <v>0</v>
      </c>
      <c r="L19" s="453"/>
      <c r="M19" s="504"/>
      <c r="N19" s="504"/>
      <c r="O19" s="504"/>
    </row>
    <row r="20" spans="1:15" s="75" customFormat="1" ht="92.25" customHeight="1" x14ac:dyDescent="0.25">
      <c r="A20" s="97"/>
      <c r="B20" s="78">
        <v>6</v>
      </c>
      <c r="C20" s="146" t="s">
        <v>365</v>
      </c>
      <c r="D20" s="82" t="s">
        <v>2790</v>
      </c>
      <c r="E20" s="112" t="s">
        <v>29</v>
      </c>
      <c r="F20" s="762">
        <f t="shared" si="0"/>
        <v>3</v>
      </c>
      <c r="G20" s="89"/>
      <c r="H20" s="82" t="s">
        <v>1517</v>
      </c>
      <c r="I20" s="82" t="s">
        <v>1056</v>
      </c>
      <c r="J20" s="169"/>
      <c r="K20" s="119">
        <f t="shared" si="1"/>
        <v>0</v>
      </c>
      <c r="L20" s="453"/>
      <c r="M20" s="504"/>
      <c r="N20" s="504"/>
      <c r="O20" s="504"/>
    </row>
    <row r="21" spans="1:15" s="75" customFormat="1" ht="90" x14ac:dyDescent="0.25">
      <c r="A21" s="97"/>
      <c r="B21" s="78">
        <v>7</v>
      </c>
      <c r="C21" s="146" t="s">
        <v>365</v>
      </c>
      <c r="D21" s="82" t="s">
        <v>2471</v>
      </c>
      <c r="E21" s="112" t="s">
        <v>29</v>
      </c>
      <c r="F21" s="762">
        <f t="shared" si="0"/>
        <v>3</v>
      </c>
      <c r="G21" s="89"/>
      <c r="H21" s="82" t="s">
        <v>1058</v>
      </c>
      <c r="I21" s="82" t="s">
        <v>1057</v>
      </c>
      <c r="J21" s="169"/>
      <c r="K21" s="119">
        <f t="shared" si="1"/>
        <v>0</v>
      </c>
      <c r="L21" s="453"/>
      <c r="M21" s="504"/>
      <c r="N21" s="504"/>
      <c r="O21" s="504"/>
    </row>
    <row r="22" spans="1:15" s="75" customFormat="1" ht="90" x14ac:dyDescent="0.25">
      <c r="A22" s="97"/>
      <c r="B22" s="78">
        <v>8</v>
      </c>
      <c r="C22" s="146" t="s">
        <v>365</v>
      </c>
      <c r="D22" s="82" t="s">
        <v>2474</v>
      </c>
      <c r="E22" s="112" t="s">
        <v>29</v>
      </c>
      <c r="F22" s="762">
        <f t="shared" si="0"/>
        <v>3</v>
      </c>
      <c r="G22" s="89"/>
      <c r="H22" s="82" t="s">
        <v>1518</v>
      </c>
      <c r="I22" s="82" t="s">
        <v>1059</v>
      </c>
      <c r="J22" s="169"/>
      <c r="K22" s="119">
        <f t="shared" si="1"/>
        <v>0</v>
      </c>
      <c r="L22" s="453"/>
      <c r="M22" s="504"/>
      <c r="N22" s="504"/>
      <c r="O22" s="504"/>
    </row>
    <row r="23" spans="1:15" s="75" customFormat="1" ht="60" x14ac:dyDescent="0.25">
      <c r="A23" s="97"/>
      <c r="B23" s="78">
        <v>9</v>
      </c>
      <c r="C23" s="146" t="s">
        <v>365</v>
      </c>
      <c r="D23" s="82" t="s">
        <v>2473</v>
      </c>
      <c r="E23" s="112"/>
      <c r="F23" s="762" t="str">
        <f t="shared" si="0"/>
        <v/>
      </c>
      <c r="G23" s="89"/>
      <c r="H23" s="82" t="s">
        <v>2791</v>
      </c>
      <c r="I23" s="82" t="s">
        <v>1060</v>
      </c>
      <c r="J23" s="169"/>
      <c r="K23" s="119">
        <f t="shared" si="1"/>
        <v>1</v>
      </c>
      <c r="L23" s="453"/>
      <c r="M23" s="504"/>
      <c r="N23" s="504"/>
      <c r="O23" s="504"/>
    </row>
    <row r="24" spans="1:15" s="75" customFormat="1" ht="60" x14ac:dyDescent="0.25">
      <c r="A24" s="97"/>
      <c r="B24" s="78">
        <v>10</v>
      </c>
      <c r="C24" s="146" t="s">
        <v>365</v>
      </c>
      <c r="D24" s="82" t="s">
        <v>2472</v>
      </c>
      <c r="E24" s="112"/>
      <c r="F24" s="762" t="str">
        <f t="shared" si="0"/>
        <v/>
      </c>
      <c r="G24" s="89"/>
      <c r="H24" s="82" t="s">
        <v>1064</v>
      </c>
      <c r="I24" s="82" t="s">
        <v>1063</v>
      </c>
      <c r="J24" s="169"/>
      <c r="K24" s="119">
        <f t="shared" si="1"/>
        <v>1</v>
      </c>
      <c r="L24" s="453"/>
      <c r="M24" s="504"/>
      <c r="N24" s="504"/>
      <c r="O24" s="504"/>
    </row>
    <row r="25" spans="1:15" s="75" customFormat="1" ht="77.25" customHeight="1" x14ac:dyDescent="0.25">
      <c r="A25" s="97"/>
      <c r="B25" s="78">
        <v>11</v>
      </c>
      <c r="C25" s="146" t="s">
        <v>365</v>
      </c>
      <c r="D25" s="82" t="s">
        <v>2475</v>
      </c>
      <c r="E25" s="112"/>
      <c r="F25" s="762" t="str">
        <f t="shared" si="0"/>
        <v/>
      </c>
      <c r="G25" s="89"/>
      <c r="H25" s="83" t="s">
        <v>2208</v>
      </c>
      <c r="I25" s="82" t="s">
        <v>1061</v>
      </c>
      <c r="J25" s="169"/>
      <c r="K25" s="119">
        <f t="shared" si="1"/>
        <v>1</v>
      </c>
      <c r="L25" s="453"/>
      <c r="M25" s="504"/>
      <c r="N25" s="504"/>
      <c r="O25" s="504"/>
    </row>
    <row r="26" spans="1:15" s="75" customFormat="1" ht="60" x14ac:dyDescent="0.25">
      <c r="A26" s="97"/>
      <c r="B26" s="78">
        <v>12</v>
      </c>
      <c r="C26" s="146" t="s">
        <v>365</v>
      </c>
      <c r="D26" s="82" t="s">
        <v>2476</v>
      </c>
      <c r="E26" s="112"/>
      <c r="F26" s="762" t="str">
        <f t="shared" si="0"/>
        <v/>
      </c>
      <c r="G26" s="89"/>
      <c r="H26" s="82" t="s">
        <v>1065</v>
      </c>
      <c r="I26" s="82" t="s">
        <v>1062</v>
      </c>
      <c r="J26" s="169"/>
      <c r="K26" s="119">
        <f t="shared" si="1"/>
        <v>1</v>
      </c>
      <c r="L26" s="453"/>
      <c r="M26" s="504"/>
      <c r="N26" s="504"/>
      <c r="O26" s="504"/>
    </row>
    <row r="27" spans="1:15" s="75" customFormat="1" ht="45" x14ac:dyDescent="0.25">
      <c r="A27" s="97"/>
      <c r="B27" s="78">
        <v>13</v>
      </c>
      <c r="C27" s="146" t="s">
        <v>365</v>
      </c>
      <c r="D27" s="82" t="s">
        <v>2477</v>
      </c>
      <c r="E27" s="112"/>
      <c r="F27" s="762" t="str">
        <f t="shared" ref="F27:F59" si="2">IF(E27="yes",3,IF(E27="Partial",2,IF(E27="No",1,IF(E27="N/A","",IF(E27="","")))))</f>
        <v/>
      </c>
      <c r="G27" s="89"/>
      <c r="H27" s="82" t="s">
        <v>1067</v>
      </c>
      <c r="I27" s="82" t="s">
        <v>1066</v>
      </c>
      <c r="J27" s="169"/>
      <c r="K27" s="119">
        <f t="shared" si="1"/>
        <v>1</v>
      </c>
      <c r="L27" s="453"/>
      <c r="M27" s="504"/>
      <c r="N27" s="504"/>
      <c r="O27" s="504"/>
    </row>
    <row r="28" spans="1:15" s="75" customFormat="1" ht="60" x14ac:dyDescent="0.25">
      <c r="A28" s="97"/>
      <c r="B28" s="78">
        <v>14</v>
      </c>
      <c r="C28" s="146" t="s">
        <v>365</v>
      </c>
      <c r="D28" s="82" t="s">
        <v>2478</v>
      </c>
      <c r="E28" s="112"/>
      <c r="F28" s="762" t="str">
        <f t="shared" si="2"/>
        <v/>
      </c>
      <c r="G28" s="89"/>
      <c r="H28" s="82" t="s">
        <v>1069</v>
      </c>
      <c r="I28" s="82" t="s">
        <v>1068</v>
      </c>
      <c r="J28" s="169"/>
      <c r="K28" s="119">
        <f t="shared" si="1"/>
        <v>1</v>
      </c>
      <c r="L28" s="453"/>
      <c r="M28" s="504"/>
      <c r="N28" s="504"/>
      <c r="O28" s="504"/>
    </row>
    <row r="29" spans="1:15" s="75" customFormat="1" ht="45" x14ac:dyDescent="0.25">
      <c r="A29" s="97"/>
      <c r="B29" s="78">
        <v>15</v>
      </c>
      <c r="C29" s="146" t="s">
        <v>365</v>
      </c>
      <c r="D29" s="82" t="s">
        <v>2479</v>
      </c>
      <c r="E29" s="112"/>
      <c r="F29" s="762" t="str">
        <f t="shared" si="2"/>
        <v/>
      </c>
      <c r="G29" s="89"/>
      <c r="H29" s="82" t="s">
        <v>1070</v>
      </c>
      <c r="I29" s="82" t="s">
        <v>2792</v>
      </c>
      <c r="J29" s="169"/>
      <c r="K29" s="119">
        <f t="shared" si="1"/>
        <v>1</v>
      </c>
      <c r="L29" s="453"/>
      <c r="M29" s="504"/>
      <c r="N29" s="504"/>
      <c r="O29" s="504"/>
    </row>
    <row r="30" spans="1:15" s="75" customFormat="1" ht="75" x14ac:dyDescent="0.25">
      <c r="A30" s="97"/>
      <c r="B30" s="78">
        <v>16</v>
      </c>
      <c r="C30" s="146" t="s">
        <v>365</v>
      </c>
      <c r="D30" s="146" t="s">
        <v>2480</v>
      </c>
      <c r="E30" s="112"/>
      <c r="F30" s="762" t="str">
        <f t="shared" si="2"/>
        <v/>
      </c>
      <c r="G30" s="89"/>
      <c r="H30" s="82" t="s">
        <v>451</v>
      </c>
      <c r="I30" s="82" t="s">
        <v>2484</v>
      </c>
      <c r="J30" s="169"/>
      <c r="K30" s="119">
        <f t="shared" si="1"/>
        <v>1</v>
      </c>
      <c r="L30" s="407"/>
      <c r="M30" s="504"/>
      <c r="N30" s="504"/>
      <c r="O30" s="504"/>
    </row>
    <row r="31" spans="1:15" s="75" customFormat="1" ht="120" x14ac:dyDescent="0.25">
      <c r="A31" s="97"/>
      <c r="B31" s="78">
        <v>17</v>
      </c>
      <c r="C31" s="146" t="s">
        <v>365</v>
      </c>
      <c r="D31" s="146" t="s">
        <v>2481</v>
      </c>
      <c r="E31" s="112"/>
      <c r="F31" s="762" t="str">
        <f t="shared" si="2"/>
        <v/>
      </c>
      <c r="G31" s="89"/>
      <c r="H31" s="82" t="s">
        <v>2482</v>
      </c>
      <c r="I31" s="82" t="s">
        <v>2483</v>
      </c>
      <c r="J31" s="169"/>
      <c r="K31" s="119">
        <f t="shared" si="1"/>
        <v>1</v>
      </c>
      <c r="L31" s="407"/>
      <c r="M31" s="504"/>
      <c r="N31" s="504"/>
      <c r="O31" s="504"/>
    </row>
    <row r="32" spans="1:15" s="75" customFormat="1" ht="105" x14ac:dyDescent="0.25">
      <c r="A32" s="97"/>
      <c r="B32" s="78">
        <v>18</v>
      </c>
      <c r="C32" s="146" t="s">
        <v>365</v>
      </c>
      <c r="D32" s="82" t="s">
        <v>2485</v>
      </c>
      <c r="E32" s="112"/>
      <c r="F32" s="762" t="str">
        <f t="shared" si="2"/>
        <v/>
      </c>
      <c r="G32" s="89"/>
      <c r="H32" s="82" t="s">
        <v>1071</v>
      </c>
      <c r="I32" s="82" t="s">
        <v>1073</v>
      </c>
      <c r="J32" s="169"/>
      <c r="K32" s="119">
        <f t="shared" si="1"/>
        <v>1</v>
      </c>
      <c r="L32" s="453"/>
      <c r="M32" s="504"/>
      <c r="N32" s="504"/>
      <c r="O32" s="504"/>
    </row>
    <row r="33" spans="1:15" s="75" customFormat="1" ht="174.75" customHeight="1" x14ac:dyDescent="0.25">
      <c r="A33" s="97"/>
      <c r="B33" s="78">
        <v>19</v>
      </c>
      <c r="C33" s="146" t="s">
        <v>365</v>
      </c>
      <c r="D33" s="82" t="s">
        <v>2486</v>
      </c>
      <c r="E33" s="112"/>
      <c r="F33" s="762" t="str">
        <f t="shared" si="2"/>
        <v/>
      </c>
      <c r="G33" s="89"/>
      <c r="H33" s="82" t="s">
        <v>1071</v>
      </c>
      <c r="I33" s="82" t="s">
        <v>1074</v>
      </c>
      <c r="J33" s="169"/>
      <c r="K33" s="119">
        <f t="shared" si="1"/>
        <v>1</v>
      </c>
      <c r="L33" s="453"/>
      <c r="M33" s="504"/>
      <c r="N33" s="504"/>
      <c r="O33" s="504"/>
    </row>
    <row r="34" spans="1:15" s="75" customFormat="1" ht="90" x14ac:dyDescent="0.25">
      <c r="A34" s="97"/>
      <c r="B34" s="78">
        <v>20</v>
      </c>
      <c r="C34" s="146" t="s">
        <v>365</v>
      </c>
      <c r="D34" s="83" t="s">
        <v>2487</v>
      </c>
      <c r="E34" s="112"/>
      <c r="F34" s="762" t="str">
        <f t="shared" si="2"/>
        <v/>
      </c>
      <c r="G34" s="89"/>
      <c r="H34" s="83" t="s">
        <v>1071</v>
      </c>
      <c r="I34" s="83" t="s">
        <v>1072</v>
      </c>
      <c r="J34" s="169"/>
      <c r="K34" s="119">
        <f t="shared" si="1"/>
        <v>1</v>
      </c>
      <c r="L34" s="453"/>
      <c r="M34" s="504"/>
      <c r="N34" s="504"/>
      <c r="O34" s="504"/>
    </row>
    <row r="35" spans="1:15" s="75" customFormat="1" ht="175.5" customHeight="1" x14ac:dyDescent="0.25">
      <c r="A35" s="97"/>
      <c r="B35" s="78">
        <v>21</v>
      </c>
      <c r="C35" s="146" t="s">
        <v>365</v>
      </c>
      <c r="D35" s="146" t="s">
        <v>2793</v>
      </c>
      <c r="E35" s="112"/>
      <c r="F35" s="762" t="str">
        <f t="shared" si="2"/>
        <v/>
      </c>
      <c r="G35" s="89"/>
      <c r="H35" s="82" t="s">
        <v>1016</v>
      </c>
      <c r="I35" s="82" t="s">
        <v>454</v>
      </c>
      <c r="J35" s="169"/>
      <c r="K35" s="119">
        <f t="shared" si="1"/>
        <v>1</v>
      </c>
      <c r="L35" s="454"/>
      <c r="M35" s="504"/>
      <c r="N35" s="504"/>
      <c r="O35" s="504"/>
    </row>
    <row r="36" spans="1:15" s="75" customFormat="1" ht="90" x14ac:dyDescent="0.25">
      <c r="A36" s="97"/>
      <c r="B36" s="78">
        <v>22</v>
      </c>
      <c r="C36" s="146" t="s">
        <v>365</v>
      </c>
      <c r="D36" s="146" t="s">
        <v>2507</v>
      </c>
      <c r="E36" s="112"/>
      <c r="F36" s="762" t="str">
        <f t="shared" si="2"/>
        <v/>
      </c>
      <c r="G36" s="89"/>
      <c r="H36" s="82" t="s">
        <v>2508</v>
      </c>
      <c r="I36" s="149" t="s">
        <v>1017</v>
      </c>
      <c r="J36" s="169"/>
      <c r="K36" s="119">
        <f t="shared" si="1"/>
        <v>1</v>
      </c>
      <c r="L36" s="454"/>
      <c r="M36" s="504"/>
      <c r="N36" s="504"/>
      <c r="O36" s="504"/>
    </row>
    <row r="37" spans="1:15" s="75" customFormat="1" ht="75" x14ac:dyDescent="0.25">
      <c r="A37" s="97"/>
      <c r="B37" s="78">
        <v>23</v>
      </c>
      <c r="C37" s="146" t="s">
        <v>365</v>
      </c>
      <c r="D37" s="146" t="s">
        <v>2488</v>
      </c>
      <c r="E37" s="112"/>
      <c r="F37" s="762" t="str">
        <f t="shared" si="2"/>
        <v/>
      </c>
      <c r="G37" s="89"/>
      <c r="H37" s="83" t="s">
        <v>2506</v>
      </c>
      <c r="I37" s="288" t="s">
        <v>2509</v>
      </c>
      <c r="J37" s="169"/>
      <c r="K37" s="119">
        <f t="shared" si="1"/>
        <v>1</v>
      </c>
      <c r="L37" s="454"/>
      <c r="M37" s="504"/>
      <c r="N37" s="504"/>
      <c r="O37" s="504"/>
    </row>
    <row r="38" spans="1:15" s="75" customFormat="1" ht="90" x14ac:dyDescent="0.25">
      <c r="A38" s="97"/>
      <c r="B38" s="78">
        <v>24</v>
      </c>
      <c r="C38" s="146" t="s">
        <v>365</v>
      </c>
      <c r="D38" s="146" t="s">
        <v>2794</v>
      </c>
      <c r="E38" s="112"/>
      <c r="F38" s="762" t="str">
        <f t="shared" si="2"/>
        <v/>
      </c>
      <c r="G38" s="89"/>
      <c r="H38" s="82" t="s">
        <v>1018</v>
      </c>
      <c r="I38" s="288" t="s">
        <v>2795</v>
      </c>
      <c r="J38" s="169"/>
      <c r="K38" s="119">
        <f t="shared" si="1"/>
        <v>1</v>
      </c>
      <c r="L38" s="454"/>
      <c r="M38" s="504"/>
      <c r="N38" s="504"/>
      <c r="O38" s="504"/>
    </row>
    <row r="39" spans="1:15" s="75" customFormat="1" ht="45" x14ac:dyDescent="0.25">
      <c r="A39" s="97"/>
      <c r="B39" s="78">
        <v>25</v>
      </c>
      <c r="C39" s="146" t="s">
        <v>365</v>
      </c>
      <c r="D39" s="146" t="s">
        <v>2796</v>
      </c>
      <c r="E39" s="112"/>
      <c r="F39" s="762" t="str">
        <f t="shared" si="2"/>
        <v/>
      </c>
      <c r="G39" s="89"/>
      <c r="H39" s="165" t="s">
        <v>2510</v>
      </c>
      <c r="I39" s="146" t="s">
        <v>2797</v>
      </c>
      <c r="J39" s="169"/>
      <c r="K39" s="119">
        <f t="shared" si="1"/>
        <v>1</v>
      </c>
      <c r="L39" s="454"/>
      <c r="M39" s="504"/>
      <c r="N39" s="504"/>
      <c r="O39" s="504"/>
    </row>
    <row r="40" spans="1:15" s="75" customFormat="1" ht="133.5" customHeight="1" x14ac:dyDescent="0.25">
      <c r="A40" s="97"/>
      <c r="B40" s="78">
        <v>26</v>
      </c>
      <c r="C40" s="146" t="s">
        <v>365</v>
      </c>
      <c r="D40" s="146" t="s">
        <v>2490</v>
      </c>
      <c r="E40" s="112"/>
      <c r="F40" s="762" t="str">
        <f t="shared" si="2"/>
        <v/>
      </c>
      <c r="G40" s="89"/>
      <c r="H40" s="165" t="s">
        <v>2798</v>
      </c>
      <c r="I40" s="146" t="s">
        <v>2518</v>
      </c>
      <c r="J40" s="169"/>
      <c r="K40" s="119">
        <f t="shared" si="1"/>
        <v>1</v>
      </c>
      <c r="L40" s="454"/>
      <c r="M40" s="504"/>
      <c r="N40" s="504"/>
      <c r="O40" s="504"/>
    </row>
    <row r="41" spans="1:15" s="75" customFormat="1" ht="82.5" customHeight="1" x14ac:dyDescent="0.25">
      <c r="A41" s="97"/>
      <c r="B41" s="78">
        <v>27</v>
      </c>
      <c r="C41" s="146" t="s">
        <v>365</v>
      </c>
      <c r="D41" s="146" t="s">
        <v>2489</v>
      </c>
      <c r="E41" s="112"/>
      <c r="F41" s="762" t="str">
        <f t="shared" si="2"/>
        <v/>
      </c>
      <c r="G41" s="89"/>
      <c r="H41" s="165" t="s">
        <v>2799</v>
      </c>
      <c r="I41" s="146" t="s">
        <v>2517</v>
      </c>
      <c r="J41" s="169"/>
      <c r="K41" s="119">
        <f t="shared" si="1"/>
        <v>1</v>
      </c>
      <c r="L41" s="454"/>
      <c r="M41" s="504"/>
      <c r="N41" s="504"/>
      <c r="O41" s="504"/>
    </row>
    <row r="42" spans="1:15" s="75" customFormat="1" ht="79.5" customHeight="1" x14ac:dyDescent="0.25">
      <c r="A42" s="97"/>
      <c r="B42" s="78">
        <v>28</v>
      </c>
      <c r="C42" s="146" t="s">
        <v>365</v>
      </c>
      <c r="D42" s="146" t="s">
        <v>2491</v>
      </c>
      <c r="E42" s="112"/>
      <c r="F42" s="762" t="str">
        <f t="shared" si="2"/>
        <v/>
      </c>
      <c r="G42" s="89"/>
      <c r="H42" s="165" t="s">
        <v>2511</v>
      </c>
      <c r="I42" s="146" t="s">
        <v>2516</v>
      </c>
      <c r="J42" s="169"/>
      <c r="K42" s="119">
        <f t="shared" si="1"/>
        <v>1</v>
      </c>
      <c r="L42" s="454"/>
      <c r="M42" s="504"/>
      <c r="N42" s="504"/>
      <c r="O42" s="504"/>
    </row>
    <row r="43" spans="1:15" s="75" customFormat="1" ht="135" x14ac:dyDescent="0.25">
      <c r="A43" s="97"/>
      <c r="B43" s="78">
        <v>29</v>
      </c>
      <c r="C43" s="146" t="s">
        <v>365</v>
      </c>
      <c r="D43" s="146" t="s">
        <v>2492</v>
      </c>
      <c r="E43" s="112"/>
      <c r="F43" s="762" t="str">
        <f t="shared" si="2"/>
        <v/>
      </c>
      <c r="G43" s="89"/>
      <c r="H43" s="165" t="s">
        <v>2512</v>
      </c>
      <c r="I43" s="146" t="s">
        <v>2515</v>
      </c>
      <c r="J43" s="169"/>
      <c r="K43" s="119">
        <f t="shared" si="1"/>
        <v>1</v>
      </c>
      <c r="L43" s="454"/>
      <c r="M43" s="504"/>
      <c r="N43" s="504"/>
      <c r="O43" s="504"/>
    </row>
    <row r="44" spans="1:15" s="75" customFormat="1" ht="140.25" customHeight="1" x14ac:dyDescent="0.25">
      <c r="A44" s="97"/>
      <c r="B44" s="78">
        <v>30</v>
      </c>
      <c r="C44" s="146" t="s">
        <v>365</v>
      </c>
      <c r="D44" s="146" t="s">
        <v>2520</v>
      </c>
      <c r="E44" s="112"/>
      <c r="F44" s="762" t="str">
        <f t="shared" si="2"/>
        <v/>
      </c>
      <c r="G44" s="89"/>
      <c r="H44" s="165" t="s">
        <v>2513</v>
      </c>
      <c r="I44" s="146" t="s">
        <v>2519</v>
      </c>
      <c r="J44" s="169"/>
      <c r="K44" s="119">
        <f t="shared" si="1"/>
        <v>1</v>
      </c>
      <c r="L44" s="454"/>
      <c r="M44" s="504"/>
      <c r="N44" s="504"/>
      <c r="O44" s="504"/>
    </row>
    <row r="45" spans="1:15" s="75" customFormat="1" ht="107.25" customHeight="1" x14ac:dyDescent="0.25">
      <c r="A45" s="97"/>
      <c r="B45" s="78">
        <v>31</v>
      </c>
      <c r="C45" s="146" t="s">
        <v>365</v>
      </c>
      <c r="D45" s="146" t="s">
        <v>2493</v>
      </c>
      <c r="E45" s="112"/>
      <c r="F45" s="762" t="str">
        <f t="shared" si="2"/>
        <v/>
      </c>
      <c r="G45" s="89"/>
      <c r="H45" s="165" t="s">
        <v>2514</v>
      </c>
      <c r="I45" s="146" t="s">
        <v>2521</v>
      </c>
      <c r="J45" s="169"/>
      <c r="K45" s="119">
        <f t="shared" si="1"/>
        <v>1</v>
      </c>
      <c r="L45" s="454"/>
      <c r="M45" s="504"/>
      <c r="N45" s="504"/>
      <c r="O45" s="504"/>
    </row>
    <row r="46" spans="1:15" s="75" customFormat="1" ht="79.5" customHeight="1" x14ac:dyDescent="0.25">
      <c r="A46" s="97"/>
      <c r="B46" s="78">
        <v>32</v>
      </c>
      <c r="C46" s="146" t="s">
        <v>365</v>
      </c>
      <c r="D46" s="160" t="s">
        <v>2494</v>
      </c>
      <c r="E46" s="112"/>
      <c r="F46" s="762" t="str">
        <f t="shared" si="2"/>
        <v/>
      </c>
      <c r="G46" s="89"/>
      <c r="H46" s="165" t="s">
        <v>2522</v>
      </c>
      <c r="I46" s="146" t="s">
        <v>2523</v>
      </c>
      <c r="J46" s="169"/>
      <c r="K46" s="119">
        <f t="shared" si="1"/>
        <v>1</v>
      </c>
      <c r="L46" s="454"/>
      <c r="M46" s="504"/>
      <c r="N46" s="504"/>
      <c r="O46" s="504"/>
    </row>
    <row r="47" spans="1:15" s="75" customFormat="1" ht="81.75" customHeight="1" x14ac:dyDescent="0.25">
      <c r="A47" s="97"/>
      <c r="B47" s="78">
        <v>33</v>
      </c>
      <c r="C47" s="146" t="s">
        <v>365</v>
      </c>
      <c r="D47" s="146" t="s">
        <v>2495</v>
      </c>
      <c r="E47" s="112"/>
      <c r="F47" s="762" t="str">
        <f t="shared" si="2"/>
        <v/>
      </c>
      <c r="G47" s="89"/>
      <c r="H47" s="165" t="s">
        <v>2524</v>
      </c>
      <c r="I47" s="146" t="s">
        <v>2525</v>
      </c>
      <c r="J47" s="169"/>
      <c r="K47" s="119">
        <f t="shared" si="1"/>
        <v>1</v>
      </c>
      <c r="L47" s="454"/>
      <c r="M47" s="504"/>
      <c r="N47" s="504"/>
      <c r="O47" s="504"/>
    </row>
    <row r="48" spans="1:15" s="75" customFormat="1" ht="60" x14ac:dyDescent="0.25">
      <c r="A48" s="97"/>
      <c r="B48" s="78">
        <v>34</v>
      </c>
      <c r="C48" s="146" t="s">
        <v>365</v>
      </c>
      <c r="D48" s="146" t="s">
        <v>2496</v>
      </c>
      <c r="E48" s="112"/>
      <c r="F48" s="762" t="str">
        <f t="shared" si="2"/>
        <v/>
      </c>
      <c r="G48" s="89"/>
      <c r="H48" s="165" t="s">
        <v>2526</v>
      </c>
      <c r="I48" s="146" t="s">
        <v>2527</v>
      </c>
      <c r="J48" s="169"/>
      <c r="K48" s="119">
        <f t="shared" si="1"/>
        <v>1</v>
      </c>
      <c r="L48" s="454"/>
      <c r="M48" s="504"/>
      <c r="N48" s="504"/>
      <c r="O48" s="504"/>
    </row>
    <row r="49" spans="1:15" s="75" customFormat="1" ht="60" x14ac:dyDescent="0.25">
      <c r="A49" s="97"/>
      <c r="B49" s="78">
        <v>35</v>
      </c>
      <c r="C49" s="146" t="s">
        <v>365</v>
      </c>
      <c r="D49" s="146" t="s">
        <v>2497</v>
      </c>
      <c r="E49" s="112"/>
      <c r="F49" s="762" t="str">
        <f t="shared" si="2"/>
        <v/>
      </c>
      <c r="G49" s="89"/>
      <c r="H49" s="165" t="s">
        <v>2511</v>
      </c>
      <c r="I49" s="146" t="s">
        <v>2497</v>
      </c>
      <c r="J49" s="169"/>
      <c r="K49" s="119">
        <f t="shared" si="1"/>
        <v>1</v>
      </c>
      <c r="L49" s="454"/>
      <c r="M49" s="504"/>
      <c r="N49" s="504"/>
      <c r="O49" s="504"/>
    </row>
    <row r="50" spans="1:15" s="75" customFormat="1" ht="105" x14ac:dyDescent="0.25">
      <c r="A50" s="97"/>
      <c r="B50" s="78">
        <v>36</v>
      </c>
      <c r="C50" s="146" t="s">
        <v>365</v>
      </c>
      <c r="D50" s="146" t="s">
        <v>2498</v>
      </c>
      <c r="E50" s="112"/>
      <c r="F50" s="762" t="str">
        <f t="shared" si="2"/>
        <v/>
      </c>
      <c r="G50" s="89"/>
      <c r="H50" s="165" t="s">
        <v>2528</v>
      </c>
      <c r="I50" s="146" t="s">
        <v>2529</v>
      </c>
      <c r="J50" s="169"/>
      <c r="K50" s="119">
        <f t="shared" si="1"/>
        <v>1</v>
      </c>
      <c r="L50" s="454"/>
      <c r="M50" s="504"/>
      <c r="N50" s="504"/>
      <c r="O50" s="504"/>
    </row>
    <row r="51" spans="1:15" s="75" customFormat="1" ht="126" customHeight="1" x14ac:dyDescent="0.25">
      <c r="A51" s="97"/>
      <c r="B51" s="78">
        <v>37</v>
      </c>
      <c r="C51" s="146" t="s">
        <v>365</v>
      </c>
      <c r="D51" s="146" t="s">
        <v>2800</v>
      </c>
      <c r="E51" s="112"/>
      <c r="F51" s="762" t="str">
        <f t="shared" si="2"/>
        <v/>
      </c>
      <c r="G51" s="89"/>
      <c r="H51" s="165" t="s">
        <v>2531</v>
      </c>
      <c r="I51" s="146" t="s">
        <v>2533</v>
      </c>
      <c r="J51" s="169"/>
      <c r="K51" s="119">
        <f t="shared" si="1"/>
        <v>1</v>
      </c>
      <c r="L51" s="454"/>
      <c r="M51" s="504"/>
      <c r="N51" s="504"/>
      <c r="O51" s="504"/>
    </row>
    <row r="52" spans="1:15" s="75" customFormat="1" ht="60" x14ac:dyDescent="0.25">
      <c r="A52" s="97"/>
      <c r="B52" s="78">
        <v>38</v>
      </c>
      <c r="C52" s="146" t="s">
        <v>365</v>
      </c>
      <c r="D52" s="146" t="s">
        <v>2499</v>
      </c>
      <c r="E52" s="112"/>
      <c r="F52" s="762" t="str">
        <f t="shared" si="2"/>
        <v/>
      </c>
      <c r="G52" s="89"/>
      <c r="H52" s="165" t="s">
        <v>2530</v>
      </c>
      <c r="I52" s="146" t="s">
        <v>2532</v>
      </c>
      <c r="J52" s="169"/>
      <c r="K52" s="119">
        <f t="shared" si="1"/>
        <v>1</v>
      </c>
      <c r="L52" s="454"/>
      <c r="M52" s="504"/>
      <c r="N52" s="504"/>
      <c r="O52" s="504"/>
    </row>
    <row r="53" spans="1:15" s="75" customFormat="1" ht="60" x14ac:dyDescent="0.25">
      <c r="A53" s="97"/>
      <c r="B53" s="78">
        <v>39</v>
      </c>
      <c r="C53" s="146" t="s">
        <v>365</v>
      </c>
      <c r="D53" s="146" t="s">
        <v>2500</v>
      </c>
      <c r="E53" s="112"/>
      <c r="F53" s="762" t="str">
        <f t="shared" si="2"/>
        <v/>
      </c>
      <c r="G53" s="89"/>
      <c r="H53" s="165" t="s">
        <v>2534</v>
      </c>
      <c r="I53" s="146" t="s">
        <v>2535</v>
      </c>
      <c r="J53" s="169"/>
      <c r="K53" s="119">
        <f t="shared" si="1"/>
        <v>1</v>
      </c>
      <c r="L53" s="454"/>
      <c r="M53" s="504"/>
      <c r="N53" s="504"/>
      <c r="O53" s="504"/>
    </row>
    <row r="54" spans="1:15" s="75" customFormat="1" ht="60" x14ac:dyDescent="0.25">
      <c r="A54" s="97"/>
      <c r="B54" s="78">
        <v>40</v>
      </c>
      <c r="C54" s="146" t="s">
        <v>365</v>
      </c>
      <c r="D54" s="160" t="s">
        <v>2501</v>
      </c>
      <c r="E54" s="112"/>
      <c r="F54" s="762" t="str">
        <f t="shared" si="2"/>
        <v/>
      </c>
      <c r="G54" s="89"/>
      <c r="H54" s="165" t="s">
        <v>4737</v>
      </c>
      <c r="I54" s="146" t="s">
        <v>2536</v>
      </c>
      <c r="J54" s="169"/>
      <c r="K54" s="119">
        <f t="shared" si="1"/>
        <v>1</v>
      </c>
      <c r="L54" s="454"/>
      <c r="M54" s="504"/>
      <c r="N54" s="504"/>
      <c r="O54" s="504"/>
    </row>
    <row r="55" spans="1:15" s="75" customFormat="1" ht="135" x14ac:dyDescent="0.25">
      <c r="A55" s="97"/>
      <c r="B55" s="78">
        <v>41</v>
      </c>
      <c r="C55" s="146" t="s">
        <v>365</v>
      </c>
      <c r="D55" s="146" t="s">
        <v>2502</v>
      </c>
      <c r="E55" s="112"/>
      <c r="F55" s="762" t="str">
        <f t="shared" si="2"/>
        <v/>
      </c>
      <c r="G55" s="89"/>
      <c r="H55" s="165" t="s">
        <v>2537</v>
      </c>
      <c r="I55" s="146" t="s">
        <v>2538</v>
      </c>
      <c r="J55" s="169"/>
      <c r="K55" s="119">
        <f t="shared" si="1"/>
        <v>1</v>
      </c>
      <c r="L55" s="454"/>
      <c r="M55" s="504"/>
      <c r="N55" s="504"/>
      <c r="O55" s="504"/>
    </row>
    <row r="56" spans="1:15" s="75" customFormat="1" ht="93" customHeight="1" x14ac:dyDescent="0.25">
      <c r="A56" s="97"/>
      <c r="B56" s="78">
        <v>42</v>
      </c>
      <c r="C56" s="146" t="s">
        <v>365</v>
      </c>
      <c r="D56" s="146" t="s">
        <v>2503</v>
      </c>
      <c r="E56" s="112"/>
      <c r="F56" s="762" t="str">
        <f t="shared" si="2"/>
        <v/>
      </c>
      <c r="G56" s="89"/>
      <c r="H56" s="165" t="s">
        <v>2539</v>
      </c>
      <c r="I56" s="146" t="s">
        <v>2540</v>
      </c>
      <c r="J56" s="169"/>
      <c r="K56" s="119">
        <f t="shared" si="1"/>
        <v>1</v>
      </c>
      <c r="L56" s="454"/>
      <c r="M56" s="504"/>
      <c r="N56" s="504"/>
      <c r="O56" s="504"/>
    </row>
    <row r="57" spans="1:15" s="75" customFormat="1" ht="45" x14ac:dyDescent="0.25">
      <c r="A57" s="97"/>
      <c r="B57" s="78">
        <v>43</v>
      </c>
      <c r="C57" s="146" t="s">
        <v>365</v>
      </c>
      <c r="D57" s="160" t="s">
        <v>2504</v>
      </c>
      <c r="E57" s="112"/>
      <c r="F57" s="762" t="str">
        <f t="shared" si="2"/>
        <v/>
      </c>
      <c r="G57" s="89"/>
      <c r="H57" s="165" t="s">
        <v>4738</v>
      </c>
      <c r="I57" s="146" t="s">
        <v>2541</v>
      </c>
      <c r="J57" s="169"/>
      <c r="K57" s="119">
        <f t="shared" si="1"/>
        <v>1</v>
      </c>
      <c r="L57" s="454"/>
      <c r="M57" s="504"/>
      <c r="N57" s="504"/>
      <c r="O57" s="504"/>
    </row>
    <row r="58" spans="1:15" s="75" customFormat="1" ht="60" x14ac:dyDescent="0.25">
      <c r="A58" s="97"/>
      <c r="B58" s="78">
        <v>44</v>
      </c>
      <c r="C58" s="146" t="s">
        <v>365</v>
      </c>
      <c r="D58" s="146" t="s">
        <v>2505</v>
      </c>
      <c r="E58" s="112"/>
      <c r="F58" s="762" t="str">
        <f t="shared" si="2"/>
        <v/>
      </c>
      <c r="G58" s="89"/>
      <c r="H58" s="223" t="s">
        <v>2542</v>
      </c>
      <c r="I58" s="146" t="s">
        <v>2543</v>
      </c>
      <c r="J58" s="169"/>
      <c r="K58" s="119">
        <f t="shared" si="1"/>
        <v>1</v>
      </c>
      <c r="L58" s="454"/>
      <c r="M58" s="504"/>
      <c r="N58" s="504"/>
      <c r="O58" s="504"/>
    </row>
    <row r="59" spans="1:15" s="25" customFormat="1" ht="255" customHeight="1" x14ac:dyDescent="0.25">
      <c r="A59" s="170"/>
      <c r="B59" s="78">
        <v>45</v>
      </c>
      <c r="C59" s="146" t="s">
        <v>365</v>
      </c>
      <c r="D59" s="164" t="s">
        <v>2801</v>
      </c>
      <c r="E59" s="112" t="s">
        <v>29</v>
      </c>
      <c r="F59" s="762">
        <f t="shared" si="2"/>
        <v>3</v>
      </c>
      <c r="G59" s="89"/>
      <c r="H59" s="166" t="s">
        <v>2802</v>
      </c>
      <c r="I59" s="161" t="s">
        <v>2803</v>
      </c>
      <c r="J59" s="169"/>
      <c r="K59" s="119">
        <f t="shared" si="1"/>
        <v>0</v>
      </c>
      <c r="L59" s="455"/>
      <c r="M59" s="502"/>
      <c r="N59" s="502"/>
      <c r="O59" s="502"/>
    </row>
    <row r="60" spans="1:15" s="3" customFormat="1" ht="30" customHeight="1" x14ac:dyDescent="0.25">
      <c r="A60" s="154"/>
      <c r="B60" s="457" t="s">
        <v>1516</v>
      </c>
      <c r="C60" s="458"/>
      <c r="D60" s="458"/>
      <c r="E60" s="458"/>
      <c r="F60" s="463"/>
      <c r="G60" s="458"/>
      <c r="H60" s="458"/>
      <c r="I60" s="459"/>
      <c r="J60" s="171"/>
      <c r="K60" s="119"/>
      <c r="L60" s="407"/>
      <c r="M60" s="502"/>
      <c r="N60" s="502"/>
      <c r="O60" s="502"/>
    </row>
    <row r="61" spans="1:15" s="75" customFormat="1" ht="153" customHeight="1" x14ac:dyDescent="0.25">
      <c r="A61" s="97"/>
      <c r="B61" s="78">
        <v>46</v>
      </c>
      <c r="C61" s="146" t="s">
        <v>161</v>
      </c>
      <c r="D61" s="82" t="s">
        <v>2995</v>
      </c>
      <c r="E61" s="112" t="s">
        <v>29</v>
      </c>
      <c r="F61" s="762">
        <f>IF(E61="yes",3,IF(E61="Partial",2,IF(E61="No",1,IF(E61="N/A","",IF(E61="","")))))</f>
        <v>3</v>
      </c>
      <c r="G61" s="89"/>
      <c r="H61" s="82" t="s">
        <v>1519</v>
      </c>
      <c r="I61" s="82" t="s">
        <v>2804</v>
      </c>
      <c r="J61" s="169"/>
      <c r="K61" s="119">
        <f t="shared" ref="K61:K72" si="3">IF(E61="",1,0)</f>
        <v>0</v>
      </c>
      <c r="L61" s="410"/>
      <c r="M61" s="504"/>
      <c r="N61" s="504"/>
      <c r="O61" s="504"/>
    </row>
    <row r="62" spans="1:15" s="75" customFormat="1" ht="60" x14ac:dyDescent="0.25">
      <c r="A62" s="97"/>
      <c r="B62" s="78">
        <v>47</v>
      </c>
      <c r="C62" s="146" t="s">
        <v>157</v>
      </c>
      <c r="D62" s="82" t="s">
        <v>2996</v>
      </c>
      <c r="E62" s="112" t="s">
        <v>4</v>
      </c>
      <c r="F62" s="762" t="str">
        <f t="shared" ref="F62:F67" si="4">IF(E62="yes",3,IF(E62="Partial",2,IF(E62="No",1,IF(E62="N/A","",IF(E62="","")))))</f>
        <v/>
      </c>
      <c r="G62" s="89"/>
      <c r="H62" s="82" t="s">
        <v>301</v>
      </c>
      <c r="I62" s="82" t="s">
        <v>1494</v>
      </c>
      <c r="J62" s="169"/>
      <c r="K62" s="119">
        <f t="shared" si="3"/>
        <v>0</v>
      </c>
      <c r="L62" s="407"/>
      <c r="M62" s="504"/>
      <c r="N62" s="504"/>
      <c r="O62" s="504"/>
    </row>
    <row r="63" spans="1:15" s="75" customFormat="1" ht="78" customHeight="1" x14ac:dyDescent="0.25">
      <c r="A63" s="97"/>
      <c r="B63" s="78">
        <v>48</v>
      </c>
      <c r="C63" s="146" t="s">
        <v>158</v>
      </c>
      <c r="D63" s="82" t="s">
        <v>267</v>
      </c>
      <c r="E63" s="112" t="s">
        <v>29</v>
      </c>
      <c r="F63" s="762">
        <f t="shared" si="4"/>
        <v>3</v>
      </c>
      <c r="G63" s="89"/>
      <c r="H63" s="82" t="s">
        <v>301</v>
      </c>
      <c r="I63" s="82" t="s">
        <v>298</v>
      </c>
      <c r="J63" s="169"/>
      <c r="K63" s="119">
        <f t="shared" si="3"/>
        <v>0</v>
      </c>
      <c r="L63" s="407"/>
      <c r="M63" s="504"/>
      <c r="N63" s="504"/>
      <c r="O63" s="504"/>
    </row>
    <row r="64" spans="1:15" s="75" customFormat="1" ht="150.75" customHeight="1" x14ac:dyDescent="0.25">
      <c r="A64" s="97"/>
      <c r="B64" s="78">
        <v>49</v>
      </c>
      <c r="C64" s="146" t="s">
        <v>159</v>
      </c>
      <c r="D64" s="82" t="s">
        <v>268</v>
      </c>
      <c r="E64" s="112" t="s">
        <v>4</v>
      </c>
      <c r="F64" s="762" t="str">
        <f t="shared" si="4"/>
        <v/>
      </c>
      <c r="G64" s="89"/>
      <c r="H64" s="82" t="s">
        <v>301</v>
      </c>
      <c r="I64" s="82" t="s">
        <v>299</v>
      </c>
      <c r="J64" s="169"/>
      <c r="K64" s="119">
        <f t="shared" si="3"/>
        <v>0</v>
      </c>
      <c r="L64" s="407"/>
      <c r="M64" s="504"/>
      <c r="N64" s="504"/>
      <c r="O64" s="504"/>
    </row>
    <row r="65" spans="1:15" s="75" customFormat="1" ht="83.25" customHeight="1" x14ac:dyDescent="0.25">
      <c r="A65" s="97"/>
      <c r="B65" s="78">
        <v>50</v>
      </c>
      <c r="C65" s="146" t="s">
        <v>160</v>
      </c>
      <c r="D65" s="82" t="s">
        <v>2470</v>
      </c>
      <c r="E65" s="112" t="s">
        <v>4</v>
      </c>
      <c r="F65" s="762" t="str">
        <f t="shared" si="4"/>
        <v/>
      </c>
      <c r="G65" s="89"/>
      <c r="H65" s="82" t="s">
        <v>301</v>
      </c>
      <c r="I65" s="82" t="s">
        <v>300</v>
      </c>
      <c r="J65" s="169"/>
      <c r="K65" s="119">
        <f t="shared" si="3"/>
        <v>0</v>
      </c>
      <c r="L65" s="404"/>
      <c r="M65" s="504"/>
      <c r="N65" s="504"/>
      <c r="O65" s="504"/>
    </row>
    <row r="66" spans="1:15" s="75" customFormat="1" ht="96.75" customHeight="1" x14ac:dyDescent="0.25">
      <c r="A66" s="97"/>
      <c r="B66" s="78">
        <v>51</v>
      </c>
      <c r="C66" s="146" t="s">
        <v>2544</v>
      </c>
      <c r="D66" s="83" t="s">
        <v>4739</v>
      </c>
      <c r="E66" s="112" t="s">
        <v>29</v>
      </c>
      <c r="F66" s="762">
        <f t="shared" si="4"/>
        <v>3</v>
      </c>
      <c r="G66" s="89"/>
      <c r="H66" s="82" t="s">
        <v>2545</v>
      </c>
      <c r="I66" s="82" t="s">
        <v>2546</v>
      </c>
      <c r="J66" s="169"/>
      <c r="K66" s="119">
        <f t="shared" si="3"/>
        <v>0</v>
      </c>
      <c r="L66" s="404"/>
      <c r="M66" s="504"/>
      <c r="N66" s="504"/>
      <c r="O66" s="504"/>
    </row>
    <row r="67" spans="1:15" s="75" customFormat="1" ht="75" x14ac:dyDescent="0.25">
      <c r="A67" s="97"/>
      <c r="B67" s="78">
        <v>52</v>
      </c>
      <c r="C67" s="146" t="s">
        <v>359</v>
      </c>
      <c r="D67" s="83" t="s">
        <v>2997</v>
      </c>
      <c r="E67" s="112" t="s">
        <v>29</v>
      </c>
      <c r="F67" s="762">
        <f t="shared" si="4"/>
        <v>3</v>
      </c>
      <c r="G67" s="89"/>
      <c r="H67" s="83" t="s">
        <v>1520</v>
      </c>
      <c r="I67" s="83" t="s">
        <v>1076</v>
      </c>
      <c r="J67" s="169"/>
      <c r="K67" s="119">
        <f t="shared" si="3"/>
        <v>0</v>
      </c>
      <c r="L67" s="404"/>
      <c r="M67" s="504"/>
      <c r="N67" s="504"/>
      <c r="O67" s="504"/>
    </row>
    <row r="68" spans="1:15" s="75" customFormat="1" ht="120" x14ac:dyDescent="0.25">
      <c r="A68" s="97"/>
      <c r="B68" s="78">
        <v>53</v>
      </c>
      <c r="C68" s="146" t="s">
        <v>360</v>
      </c>
      <c r="D68" s="83" t="s">
        <v>1075</v>
      </c>
      <c r="E68" s="112" t="s">
        <v>29</v>
      </c>
      <c r="F68" s="762">
        <f>IF(E68="yes",3,IF(E68="Partial",2,IF(E68="No",1,IF(E68="N/A","",IF(E68="","")))))</f>
        <v>3</v>
      </c>
      <c r="G68" s="89"/>
      <c r="H68" s="83" t="s">
        <v>4740</v>
      </c>
      <c r="I68" s="83" t="s">
        <v>2547</v>
      </c>
      <c r="J68" s="169"/>
      <c r="K68" s="119">
        <f t="shared" si="3"/>
        <v>0</v>
      </c>
      <c r="L68" s="404"/>
      <c r="M68" s="504"/>
      <c r="N68" s="504"/>
      <c r="O68" s="504"/>
    </row>
    <row r="69" spans="1:15" s="75" customFormat="1" ht="135" x14ac:dyDescent="0.25">
      <c r="A69" s="97"/>
      <c r="B69" s="78">
        <v>54</v>
      </c>
      <c r="C69" s="146" t="s">
        <v>361</v>
      </c>
      <c r="D69" s="83" t="s">
        <v>362</v>
      </c>
      <c r="E69" s="112" t="s">
        <v>29</v>
      </c>
      <c r="F69" s="762">
        <f>IF(E69="yes",3,IF(E69="Partial",2,IF(E69="No",1,IF(E69="N/A","",IF(E69="","")))))</f>
        <v>3</v>
      </c>
      <c r="G69" s="89"/>
      <c r="H69" s="83" t="s">
        <v>1078</v>
      </c>
      <c r="I69" s="83" t="s">
        <v>1077</v>
      </c>
      <c r="J69" s="169"/>
      <c r="K69" s="119">
        <f t="shared" si="3"/>
        <v>0</v>
      </c>
      <c r="L69" s="407"/>
      <c r="M69" s="504"/>
      <c r="N69" s="504"/>
      <c r="O69" s="504"/>
    </row>
    <row r="70" spans="1:15" s="75" customFormat="1" ht="186.75" customHeight="1" x14ac:dyDescent="0.25">
      <c r="A70" s="97"/>
      <c r="B70" s="78">
        <v>55</v>
      </c>
      <c r="C70" s="146" t="s">
        <v>363</v>
      </c>
      <c r="D70" s="83" t="s">
        <v>2805</v>
      </c>
      <c r="E70" s="112" t="s">
        <v>29</v>
      </c>
      <c r="F70" s="762">
        <f>IF(E70="yes",3,IF(E70="Partial",2,IF(E70="No",1,IF(E70="N/A","",IF(E70="","")))))</f>
        <v>3</v>
      </c>
      <c r="G70" s="89"/>
      <c r="H70" s="83" t="s">
        <v>1079</v>
      </c>
      <c r="I70" s="83" t="s">
        <v>2548</v>
      </c>
      <c r="J70" s="169"/>
      <c r="K70" s="119">
        <f t="shared" si="3"/>
        <v>0</v>
      </c>
      <c r="L70" s="407"/>
      <c r="M70" s="504"/>
      <c r="N70" s="504"/>
      <c r="O70" s="504"/>
    </row>
    <row r="71" spans="1:15" s="75" customFormat="1" ht="186.75" customHeight="1" x14ac:dyDescent="0.25">
      <c r="A71" s="97"/>
      <c r="B71" s="78">
        <v>56</v>
      </c>
      <c r="C71" s="146" t="s">
        <v>364</v>
      </c>
      <c r="D71" s="83" t="s">
        <v>1080</v>
      </c>
      <c r="E71" s="112"/>
      <c r="F71" s="762" t="str">
        <f>IF(E71="yes",3,IF(E71="Partial",2,IF(E71="No",1,IF(E71="N/A","",IF(E71="","")))))</f>
        <v/>
      </c>
      <c r="G71" s="89"/>
      <c r="H71" s="83" t="s">
        <v>1081</v>
      </c>
      <c r="I71" s="83" t="s">
        <v>1521</v>
      </c>
      <c r="J71" s="169"/>
      <c r="K71" s="119">
        <f t="shared" si="3"/>
        <v>1</v>
      </c>
      <c r="L71" s="407"/>
      <c r="M71" s="504"/>
      <c r="N71" s="504"/>
      <c r="O71" s="504"/>
    </row>
    <row r="72" spans="1:15" s="75" customFormat="1" ht="45" x14ac:dyDescent="0.25">
      <c r="A72" s="97"/>
      <c r="B72" s="78">
        <v>57</v>
      </c>
      <c r="C72" s="146"/>
      <c r="D72" s="83" t="s">
        <v>5129</v>
      </c>
      <c r="E72" s="112"/>
      <c r="F72" s="762" t="str">
        <f>IF(E72="yes",3,IF(E72="Partial",2,IF(E72="No",1,IF(E72="N/A","",IF(E72="","")))))</f>
        <v/>
      </c>
      <c r="G72" s="89"/>
      <c r="H72" s="83"/>
      <c r="I72" s="83" t="s">
        <v>5123</v>
      </c>
      <c r="J72" s="169"/>
      <c r="K72" s="119">
        <f t="shared" si="3"/>
        <v>1</v>
      </c>
      <c r="L72" s="407"/>
      <c r="M72" s="504"/>
      <c r="N72" s="504"/>
      <c r="O72" s="504"/>
    </row>
    <row r="73" spans="1:15" s="69" customFormat="1" x14ac:dyDescent="0.25">
      <c r="A73" s="90"/>
      <c r="B73" s="881"/>
      <c r="C73" s="881"/>
      <c r="D73" s="881"/>
      <c r="E73" s="881"/>
      <c r="F73" s="881"/>
      <c r="G73" s="881"/>
      <c r="H73" s="881"/>
      <c r="I73" s="881"/>
      <c r="J73" s="93"/>
      <c r="K73" s="119"/>
      <c r="L73" s="405"/>
      <c r="M73" s="498"/>
      <c r="N73" s="498"/>
      <c r="O73" s="498"/>
    </row>
    <row r="74" spans="1:15" s="69" customFormat="1" ht="24" customHeight="1" x14ac:dyDescent="0.25">
      <c r="A74" s="90"/>
      <c r="B74" s="881"/>
      <c r="C74" s="881"/>
      <c r="D74" s="881"/>
      <c r="E74" s="881"/>
      <c r="F74" s="881"/>
      <c r="G74" s="881"/>
      <c r="H74" s="881"/>
      <c r="I74" s="881"/>
      <c r="J74" s="93"/>
      <c r="K74" s="119"/>
      <c r="L74" s="405"/>
      <c r="M74" s="498"/>
      <c r="N74" s="498"/>
      <c r="O74" s="498"/>
    </row>
    <row r="75" spans="1:15" s="69" customFormat="1" x14ac:dyDescent="0.25">
      <c r="A75" s="90"/>
      <c r="B75" s="881"/>
      <c r="C75" s="881"/>
      <c r="D75" s="881"/>
      <c r="E75" s="881"/>
      <c r="F75" s="881"/>
      <c r="G75" s="881"/>
      <c r="H75" s="881"/>
      <c r="I75" s="881"/>
      <c r="J75" s="93"/>
      <c r="K75" s="119"/>
      <c r="L75" s="405"/>
      <c r="M75" s="498"/>
      <c r="N75" s="498"/>
      <c r="O75" s="498"/>
    </row>
    <row r="76" spans="1:15" s="69" customFormat="1" ht="24" customHeight="1" x14ac:dyDescent="0.25">
      <c r="A76" s="90"/>
      <c r="B76" s="253"/>
      <c r="C76" s="253"/>
      <c r="D76" s="253"/>
      <c r="E76" s="253"/>
      <c r="F76" s="253"/>
      <c r="G76" s="253"/>
      <c r="H76" s="253"/>
      <c r="I76" s="253"/>
      <c r="J76" s="93"/>
      <c r="K76" s="119"/>
      <c r="L76" s="405"/>
      <c r="M76" s="498"/>
      <c r="N76" s="498"/>
      <c r="O76" s="498"/>
    </row>
    <row r="77" spans="1:15" ht="15.75" thickBot="1" x14ac:dyDescent="0.3">
      <c r="A77" s="102"/>
      <c r="B77" s="157"/>
      <c r="C77" s="157"/>
      <c r="D77" s="157"/>
      <c r="E77" s="157"/>
      <c r="F77" s="157"/>
      <c r="G77" s="157"/>
      <c r="H77" s="157"/>
      <c r="I77" s="157"/>
      <c r="J77" s="158"/>
      <c r="K77" s="119">
        <f>SUM(K13:K72)</f>
        <v>38</v>
      </c>
      <c r="L77" s="406"/>
      <c r="M77" s="52"/>
      <c r="N77" s="52"/>
      <c r="O77" s="52"/>
    </row>
    <row r="78" spans="1:15" x14ac:dyDescent="0.25">
      <c r="L78" s="406"/>
      <c r="M78" s="52"/>
      <c r="N78" s="52"/>
      <c r="O78" s="52"/>
    </row>
    <row r="79" spans="1:15" x14ac:dyDescent="0.25">
      <c r="L79" s="406"/>
      <c r="M79" s="52"/>
      <c r="N79" s="52"/>
      <c r="O79" s="52"/>
    </row>
    <row r="80" spans="1:15" x14ac:dyDescent="0.25">
      <c r="L80" s="406"/>
      <c r="M80" s="52"/>
      <c r="N80" s="52"/>
      <c r="O80" s="52"/>
    </row>
    <row r="81" spans="12:15" x14ac:dyDescent="0.25">
      <c r="L81" s="406"/>
      <c r="M81" s="52"/>
      <c r="N81" s="52"/>
      <c r="O81" s="52"/>
    </row>
    <row r="82" spans="12:15" x14ac:dyDescent="0.25">
      <c r="L82" s="406"/>
    </row>
    <row r="83" spans="12:15" x14ac:dyDescent="0.25">
      <c r="L83" s="406"/>
    </row>
    <row r="84" spans="12:15" x14ac:dyDescent="0.25">
      <c r="L84" s="406"/>
    </row>
    <row r="85" spans="12:15" x14ac:dyDescent="0.25">
      <c r="L85" s="406"/>
    </row>
    <row r="86" spans="12:15" x14ac:dyDescent="0.25">
      <c r="L86" s="406"/>
    </row>
    <row r="87" spans="12:15" x14ac:dyDescent="0.25">
      <c r="L87" s="406"/>
    </row>
    <row r="88" spans="12:15" x14ac:dyDescent="0.25">
      <c r="L88" s="406"/>
    </row>
    <row r="89" spans="12:15" x14ac:dyDescent="0.25">
      <c r="L89" s="406"/>
    </row>
    <row r="90" spans="12:15" x14ac:dyDescent="0.25">
      <c r="L90" s="406"/>
    </row>
    <row r="91" spans="12:15" x14ac:dyDescent="0.25">
      <c r="L91" s="406"/>
    </row>
    <row r="92" spans="12:15" x14ac:dyDescent="0.25">
      <c r="L92" s="406"/>
    </row>
    <row r="93" spans="12:15" x14ac:dyDescent="0.25">
      <c r="L93" s="406"/>
    </row>
    <row r="94" spans="12:15" x14ac:dyDescent="0.25">
      <c r="L94" s="406"/>
    </row>
    <row r="95" spans="12:15" x14ac:dyDescent="0.25">
      <c r="L95" s="406"/>
    </row>
    <row r="96" spans="12:15" x14ac:dyDescent="0.25">
      <c r="L96" s="406"/>
    </row>
    <row r="97" spans="12:12" x14ac:dyDescent="0.25">
      <c r="L97" s="406"/>
    </row>
    <row r="98" spans="12:12" x14ac:dyDescent="0.25">
      <c r="L98" s="406"/>
    </row>
    <row r="99" spans="12:12" x14ac:dyDescent="0.25">
      <c r="L99" s="406"/>
    </row>
    <row r="100" spans="12:12" x14ac:dyDescent="0.25">
      <c r="L100" s="406"/>
    </row>
    <row r="101" spans="12:12" x14ac:dyDescent="0.25">
      <c r="L101" s="406"/>
    </row>
    <row r="102" spans="12:12" x14ac:dyDescent="0.25">
      <c r="L102" s="406"/>
    </row>
    <row r="103" spans="12:12" x14ac:dyDescent="0.25">
      <c r="L103" s="406"/>
    </row>
    <row r="104" spans="12:12" x14ac:dyDescent="0.25">
      <c r="L104" s="406"/>
    </row>
    <row r="105" spans="12:12" x14ac:dyDescent="0.25">
      <c r="L105" s="406"/>
    </row>
    <row r="106" spans="12:12" x14ac:dyDescent="0.25">
      <c r="L106" s="406"/>
    </row>
    <row r="107" spans="12:12" x14ac:dyDescent="0.25">
      <c r="L107" s="406"/>
    </row>
    <row r="108" spans="12:12" x14ac:dyDescent="0.25">
      <c r="L108" s="406"/>
    </row>
    <row r="109" spans="12:12" x14ac:dyDescent="0.25">
      <c r="L109" s="406"/>
    </row>
    <row r="110" spans="12:12" x14ac:dyDescent="0.25">
      <c r="L110" s="406"/>
    </row>
    <row r="111" spans="12:12" x14ac:dyDescent="0.25">
      <c r="L111" s="406"/>
    </row>
    <row r="112" spans="12:12" x14ac:dyDescent="0.25">
      <c r="L112" s="406"/>
    </row>
    <row r="113" spans="12:12" x14ac:dyDescent="0.25">
      <c r="L113" s="406"/>
    </row>
    <row r="114" spans="12:12" x14ac:dyDescent="0.25">
      <c r="L114" s="406"/>
    </row>
    <row r="115" spans="12:12" x14ac:dyDescent="0.25">
      <c r="L115" s="406"/>
    </row>
    <row r="116" spans="12:12" x14ac:dyDescent="0.25">
      <c r="L116" s="406"/>
    </row>
    <row r="117" spans="12:12" x14ac:dyDescent="0.25">
      <c r="L117" s="406"/>
    </row>
    <row r="118" spans="12:12" x14ac:dyDescent="0.25">
      <c r="L118" s="406"/>
    </row>
    <row r="119" spans="12:12" x14ac:dyDescent="0.25">
      <c r="L119" s="406"/>
    </row>
    <row r="120" spans="12:12" x14ac:dyDescent="0.25">
      <c r="L120" s="406"/>
    </row>
    <row r="121" spans="12:12" x14ac:dyDescent="0.25">
      <c r="L121" s="406"/>
    </row>
    <row r="122" spans="12:12" x14ac:dyDescent="0.25">
      <c r="L122" s="406"/>
    </row>
    <row r="123" spans="12:12" x14ac:dyDescent="0.25">
      <c r="L123" s="406"/>
    </row>
    <row r="124" spans="12:12" x14ac:dyDescent="0.25">
      <c r="L124" s="406"/>
    </row>
    <row r="125" spans="12:12" x14ac:dyDescent="0.25">
      <c r="L125" s="406"/>
    </row>
    <row r="126" spans="12:12" x14ac:dyDescent="0.25">
      <c r="L126" s="406"/>
    </row>
    <row r="127" spans="12:12" x14ac:dyDescent="0.25">
      <c r="L127" s="406"/>
    </row>
    <row r="128" spans="12:12" x14ac:dyDescent="0.25">
      <c r="L128" s="406"/>
    </row>
    <row r="129" spans="12:12" x14ac:dyDescent="0.25">
      <c r="L129" s="406"/>
    </row>
    <row r="130" spans="12:12" x14ac:dyDescent="0.25">
      <c r="L130" s="406"/>
    </row>
    <row r="131" spans="12:12" x14ac:dyDescent="0.25">
      <c r="L131" s="406"/>
    </row>
    <row r="132" spans="12:12" x14ac:dyDescent="0.25">
      <c r="L132" s="406"/>
    </row>
    <row r="133" spans="12:12" x14ac:dyDescent="0.25">
      <c r="L133" s="406"/>
    </row>
    <row r="134" spans="12:12" x14ac:dyDescent="0.25">
      <c r="L134" s="406"/>
    </row>
    <row r="135" spans="12:12" x14ac:dyDescent="0.25">
      <c r="L135" s="406"/>
    </row>
    <row r="136" spans="12:12" x14ac:dyDescent="0.25">
      <c r="L136" s="406"/>
    </row>
    <row r="137" spans="12:12" x14ac:dyDescent="0.25">
      <c r="L137" s="406"/>
    </row>
    <row r="138" spans="12:12" x14ac:dyDescent="0.25">
      <c r="L138" s="406"/>
    </row>
    <row r="139" spans="12:12" x14ac:dyDescent="0.25">
      <c r="L139" s="406"/>
    </row>
    <row r="140" spans="12:12" x14ac:dyDescent="0.25">
      <c r="L140" s="406"/>
    </row>
    <row r="141" spans="12:12" x14ac:dyDescent="0.25">
      <c r="L141" s="406"/>
    </row>
    <row r="142" spans="12:12" x14ac:dyDescent="0.25">
      <c r="L142" s="406"/>
    </row>
    <row r="143" spans="12:12" x14ac:dyDescent="0.25">
      <c r="L143" s="406"/>
    </row>
    <row r="144" spans="12:12" x14ac:dyDescent="0.25">
      <c r="L144" s="406"/>
    </row>
    <row r="145" spans="2:12" x14ac:dyDescent="0.25">
      <c r="L145" s="406"/>
    </row>
    <row r="146" spans="2:12" x14ac:dyDescent="0.25">
      <c r="L146" s="406"/>
    </row>
    <row r="147" spans="2:12" x14ac:dyDescent="0.25">
      <c r="L147" s="406"/>
    </row>
    <row r="148" spans="2:12" x14ac:dyDescent="0.25">
      <c r="L148" s="406"/>
    </row>
    <row r="149" spans="2:12" x14ac:dyDescent="0.25">
      <c r="L149" s="406"/>
    </row>
    <row r="150" spans="2:12" x14ac:dyDescent="0.25">
      <c r="L150" s="406"/>
    </row>
    <row r="151" spans="2:12" x14ac:dyDescent="0.25">
      <c r="L151" s="406"/>
    </row>
    <row r="152" spans="2:12" hidden="1" x14ac:dyDescent="0.25">
      <c r="L152" s="406"/>
    </row>
    <row r="153" spans="2:12" s="69" customFormat="1" ht="15" hidden="1" customHeight="1" x14ac:dyDescent="0.25">
      <c r="B153" s="880" t="s">
        <v>1505</v>
      </c>
      <c r="C153" s="880"/>
      <c r="D153" s="114">
        <f>SUM(F13:F72)</f>
        <v>48</v>
      </c>
      <c r="E153" s="114"/>
      <c r="F153" s="114"/>
      <c r="G153" s="114"/>
      <c r="H153" s="114"/>
      <c r="I153" s="114"/>
      <c r="K153" s="119"/>
      <c r="L153" s="405"/>
    </row>
    <row r="154" spans="2:12" s="69" customFormat="1" ht="15" hidden="1" customHeight="1" x14ac:dyDescent="0.25">
      <c r="B154" s="116"/>
      <c r="C154" s="115"/>
      <c r="D154" s="114"/>
      <c r="E154" s="114"/>
      <c r="F154" s="114"/>
      <c r="G154" s="114"/>
      <c r="H154" s="114"/>
      <c r="I154" s="114"/>
      <c r="K154" s="119"/>
      <c r="L154" s="405"/>
    </row>
    <row r="155" spans="2:12" s="69" customFormat="1" ht="15" hidden="1" customHeight="1" x14ac:dyDescent="0.25">
      <c r="B155" s="880" t="s">
        <v>1504</v>
      </c>
      <c r="C155" s="880"/>
      <c r="D155" s="114">
        <f>IF(ISERROR(E165/D165),"",E165/D165)</f>
        <v>3</v>
      </c>
      <c r="E155" s="114"/>
      <c r="G155" s="114"/>
      <c r="H155" s="114"/>
      <c r="I155" s="114"/>
      <c r="K155" s="119"/>
      <c r="L155" s="405"/>
    </row>
    <row r="156" spans="2:12" s="69" customFormat="1" ht="15" hidden="1" customHeight="1" x14ac:dyDescent="0.25">
      <c r="B156" s="115"/>
      <c r="C156" s="115"/>
      <c r="D156" s="114"/>
      <c r="E156" s="114"/>
      <c r="F156" s="114"/>
      <c r="G156" s="114"/>
      <c r="H156" s="114"/>
      <c r="I156" s="114"/>
      <c r="K156" s="119"/>
      <c r="L156" s="405"/>
    </row>
    <row r="157" spans="2:12" s="69" customFormat="1" ht="32.25" hidden="1" customHeight="1" x14ac:dyDescent="0.25">
      <c r="B157" s="882" t="s">
        <v>1502</v>
      </c>
      <c r="C157" s="882"/>
      <c r="D157" s="114">
        <f>COUNTA(D13:D72)</f>
        <v>57</v>
      </c>
      <c r="E157" s="114"/>
      <c r="F157" s="114"/>
      <c r="G157" s="114"/>
      <c r="H157" s="114"/>
      <c r="I157" s="114"/>
      <c r="K157" s="119"/>
      <c r="L157" s="405"/>
    </row>
    <row r="158" spans="2:12" s="69" customFormat="1" ht="39" hidden="1" customHeight="1" x14ac:dyDescent="0.25">
      <c r="B158" s="883" t="s">
        <v>1507</v>
      </c>
      <c r="C158" s="883"/>
      <c r="D158" s="69">
        <f>K77</f>
        <v>38</v>
      </c>
      <c r="K158" s="119"/>
      <c r="L158" s="405"/>
    </row>
    <row r="159" spans="2:12" s="69" customFormat="1" hidden="1" x14ac:dyDescent="0.25">
      <c r="K159" s="119"/>
      <c r="L159" s="405"/>
    </row>
    <row r="160" spans="2:12" s="69" customFormat="1" ht="15" hidden="1" customHeight="1" x14ac:dyDescent="0.25">
      <c r="B160" s="880" t="s">
        <v>1506</v>
      </c>
      <c r="C160" s="880"/>
      <c r="D160" s="880"/>
      <c r="E160" s="117" t="s">
        <v>1503</v>
      </c>
      <c r="F160" s="114"/>
      <c r="G160" s="114"/>
      <c r="H160" s="114"/>
      <c r="I160" s="114"/>
      <c r="K160" s="119"/>
      <c r="L160" s="405"/>
    </row>
    <row r="161" spans="2:12" s="69" customFormat="1" ht="15" hidden="1" customHeight="1" x14ac:dyDescent="0.25">
      <c r="B161" s="880" t="s">
        <v>29</v>
      </c>
      <c r="C161" s="880"/>
      <c r="D161" s="114">
        <f>COUNTIF(E13:E72,"Yes")</f>
        <v>16</v>
      </c>
      <c r="E161" s="114">
        <f>D161*3</f>
        <v>48</v>
      </c>
      <c r="F161" s="114"/>
      <c r="G161" s="114"/>
      <c r="H161" s="114"/>
      <c r="I161" s="114"/>
      <c r="K161" s="119"/>
      <c r="L161" s="405"/>
    </row>
    <row r="162" spans="2:12" s="69" customFormat="1" ht="15" hidden="1" customHeight="1" x14ac:dyDescent="0.25">
      <c r="B162" s="880" t="s">
        <v>30</v>
      </c>
      <c r="C162" s="880"/>
      <c r="D162" s="114">
        <f>COUNTIF(E13:E72,"Partial")</f>
        <v>0</v>
      </c>
      <c r="E162" s="114">
        <f>D162*2</f>
        <v>0</v>
      </c>
      <c r="F162" s="114"/>
      <c r="G162" s="114"/>
      <c r="H162" s="114"/>
      <c r="I162" s="114"/>
      <c r="K162" s="119"/>
      <c r="L162" s="405"/>
    </row>
    <row r="163" spans="2:12" s="69" customFormat="1" ht="15" hidden="1" customHeight="1" x14ac:dyDescent="0.25">
      <c r="B163" s="880" t="s">
        <v>31</v>
      </c>
      <c r="C163" s="880"/>
      <c r="D163" s="114">
        <f>COUNTIF(E13:E72,"No")</f>
        <v>0</v>
      </c>
      <c r="E163" s="114">
        <f>D163*1</f>
        <v>0</v>
      </c>
      <c r="F163" s="114"/>
      <c r="G163" s="114"/>
      <c r="H163" s="114"/>
      <c r="I163" s="114"/>
      <c r="K163" s="119"/>
      <c r="L163" s="405"/>
    </row>
    <row r="164" spans="2:12" s="69" customFormat="1" hidden="1" x14ac:dyDescent="0.25">
      <c r="D164" s="351"/>
      <c r="E164" s="69">
        <f>D164*0</f>
        <v>0</v>
      </c>
      <c r="K164" s="119"/>
      <c r="L164" s="405"/>
    </row>
    <row r="165" spans="2:12" s="69" customFormat="1" ht="15.75" hidden="1" thickBot="1" x14ac:dyDescent="0.3">
      <c r="D165" s="350">
        <f>SUM(D161:D164)</f>
        <v>16</v>
      </c>
      <c r="E165" s="121">
        <f>SUM(E161:E164)</f>
        <v>48</v>
      </c>
      <c r="K165" s="119"/>
      <c r="L165" s="405"/>
    </row>
    <row r="166" spans="2:12" hidden="1" x14ac:dyDescent="0.25">
      <c r="B166" s="118" t="s">
        <v>4</v>
      </c>
      <c r="D166" s="351">
        <f>COUNTIF(E13:E72,"N/A")</f>
        <v>3</v>
      </c>
      <c r="L166" s="406"/>
    </row>
    <row r="167" spans="2:12" ht="15.75" hidden="1" thickBot="1" x14ac:dyDescent="0.3">
      <c r="D167" s="354">
        <f>SUM(D165:D166)</f>
        <v>19</v>
      </c>
      <c r="L167" s="406"/>
    </row>
    <row r="168" spans="2:12" ht="71.25" hidden="1" customHeight="1" thickTop="1" x14ac:dyDescent="0.25">
      <c r="B168" s="873" t="s">
        <v>1958</v>
      </c>
      <c r="C168" s="873"/>
      <c r="D168" s="256">
        <f>SUMPRODUCT(($F13:$F129=2)*(ISBLANK($G13:$G129)))</f>
        <v>0</v>
      </c>
      <c r="L168" s="406"/>
    </row>
    <row r="169" spans="2:12" hidden="1" x14ac:dyDescent="0.25">
      <c r="L169" s="406"/>
    </row>
    <row r="170" spans="2:12" x14ac:dyDescent="0.25">
      <c r="L170" s="406"/>
    </row>
    <row r="171" spans="2:12" x14ac:dyDescent="0.25">
      <c r="L171" s="406"/>
    </row>
    <row r="172" spans="2:12" x14ac:dyDescent="0.25">
      <c r="L172" s="406"/>
    </row>
    <row r="173" spans="2:12" x14ac:dyDescent="0.25">
      <c r="L173" s="406"/>
    </row>
    <row r="174" spans="2:12" x14ac:dyDescent="0.25">
      <c r="L174" s="406"/>
    </row>
    <row r="175" spans="2:12" x14ac:dyDescent="0.25">
      <c r="L175" s="406"/>
    </row>
    <row r="176" spans="2:12" x14ac:dyDescent="0.25">
      <c r="L176" s="406"/>
    </row>
    <row r="177" spans="12:12" x14ac:dyDescent="0.25">
      <c r="L177" s="406"/>
    </row>
    <row r="178" spans="12:12" x14ac:dyDescent="0.25">
      <c r="L178" s="406"/>
    </row>
    <row r="179" spans="12:12" x14ac:dyDescent="0.25">
      <c r="L179" s="406"/>
    </row>
    <row r="180" spans="12:12" x14ac:dyDescent="0.25">
      <c r="L180" s="406"/>
    </row>
    <row r="181" spans="12:12" x14ac:dyDescent="0.25">
      <c r="L181" s="406"/>
    </row>
    <row r="182" spans="12:12" x14ac:dyDescent="0.25">
      <c r="L182" s="406"/>
    </row>
    <row r="183" spans="12:12" x14ac:dyDescent="0.25">
      <c r="L183" s="406"/>
    </row>
    <row r="184" spans="12:12" x14ac:dyDescent="0.25">
      <c r="L184" s="406"/>
    </row>
    <row r="185" spans="12:12" x14ac:dyDescent="0.25">
      <c r="L185" s="406"/>
    </row>
    <row r="186" spans="12:12" x14ac:dyDescent="0.25">
      <c r="L186" s="406"/>
    </row>
    <row r="187" spans="12:12" x14ac:dyDescent="0.25">
      <c r="L187" s="406"/>
    </row>
    <row r="188" spans="12:12" x14ac:dyDescent="0.25">
      <c r="L188" s="406"/>
    </row>
    <row r="189" spans="12:12" x14ac:dyDescent="0.25">
      <c r="L189" s="406"/>
    </row>
    <row r="190" spans="12:12" x14ac:dyDescent="0.25">
      <c r="L190" s="406"/>
    </row>
    <row r="191" spans="12:12" x14ac:dyDescent="0.25">
      <c r="L191" s="406"/>
    </row>
    <row r="192" spans="12:12" x14ac:dyDescent="0.25">
      <c r="L192" s="406"/>
    </row>
    <row r="193" spans="12:12" x14ac:dyDescent="0.25">
      <c r="L193" s="406"/>
    </row>
    <row r="194" spans="12:12" x14ac:dyDescent="0.25">
      <c r="L194" s="406"/>
    </row>
    <row r="195" spans="12:12" x14ac:dyDescent="0.25">
      <c r="L195" s="406"/>
    </row>
    <row r="196" spans="12:12" x14ac:dyDescent="0.25">
      <c r="L196" s="406"/>
    </row>
    <row r="197" spans="12:12" x14ac:dyDescent="0.25">
      <c r="L197" s="406"/>
    </row>
    <row r="198" spans="12:12" x14ac:dyDescent="0.25">
      <c r="L198" s="406"/>
    </row>
    <row r="199" spans="12:12" x14ac:dyDescent="0.25">
      <c r="L199" s="406"/>
    </row>
    <row r="200" spans="12:12" x14ac:dyDescent="0.25">
      <c r="L200" s="406"/>
    </row>
    <row r="201" spans="12:12" x14ac:dyDescent="0.25">
      <c r="L201" s="406"/>
    </row>
    <row r="202" spans="12:12" x14ac:dyDescent="0.25">
      <c r="L202" s="406"/>
    </row>
    <row r="203" spans="12:12" x14ac:dyDescent="0.25">
      <c r="L203" s="406"/>
    </row>
    <row r="204" spans="12:12" x14ac:dyDescent="0.25">
      <c r="L204" s="406"/>
    </row>
    <row r="205" spans="12:12" x14ac:dyDescent="0.25">
      <c r="L205" s="406"/>
    </row>
    <row r="206" spans="12:12" x14ac:dyDescent="0.25">
      <c r="L206" s="406"/>
    </row>
    <row r="207" spans="12:12" x14ac:dyDescent="0.25">
      <c r="L207" s="406"/>
    </row>
    <row r="208" spans="12:12" x14ac:dyDescent="0.25">
      <c r="L208" s="406"/>
    </row>
    <row r="209" spans="12:12" x14ac:dyDescent="0.25">
      <c r="L209" s="406"/>
    </row>
    <row r="210" spans="12:12" x14ac:dyDescent="0.25">
      <c r="L210" s="406"/>
    </row>
    <row r="211" spans="12:12" x14ac:dyDescent="0.25">
      <c r="L211" s="406"/>
    </row>
    <row r="212" spans="12:12" x14ac:dyDescent="0.25">
      <c r="L212" s="406"/>
    </row>
    <row r="213" spans="12:12" x14ac:dyDescent="0.25">
      <c r="L213" s="406"/>
    </row>
    <row r="214" spans="12:12" x14ac:dyDescent="0.25">
      <c r="L214" s="406"/>
    </row>
    <row r="215" spans="12:12" x14ac:dyDescent="0.25">
      <c r="L215" s="406"/>
    </row>
    <row r="216" spans="12:12" x14ac:dyDescent="0.25">
      <c r="L216" s="406"/>
    </row>
    <row r="217" spans="12:12" x14ac:dyDescent="0.25">
      <c r="L217" s="406"/>
    </row>
    <row r="218" spans="12:12" x14ac:dyDescent="0.25">
      <c r="L218" s="406"/>
    </row>
    <row r="219" spans="12:12" x14ac:dyDescent="0.25">
      <c r="L219" s="406"/>
    </row>
    <row r="220" spans="12:12" x14ac:dyDescent="0.25">
      <c r="L220" s="406"/>
    </row>
    <row r="221" spans="12:12" x14ac:dyDescent="0.25">
      <c r="L221" s="406"/>
    </row>
    <row r="222" spans="12:12" x14ac:dyDescent="0.25">
      <c r="L222" s="406"/>
    </row>
    <row r="223" spans="12:12" x14ac:dyDescent="0.25">
      <c r="L223" s="406"/>
    </row>
    <row r="224" spans="12:12" x14ac:dyDescent="0.25">
      <c r="L224" s="406"/>
    </row>
    <row r="225" spans="12:12" x14ac:dyDescent="0.25">
      <c r="L225" s="406"/>
    </row>
    <row r="226" spans="12:12" x14ac:dyDescent="0.25">
      <c r="L226" s="406"/>
    </row>
    <row r="227" spans="12:12" x14ac:dyDescent="0.25">
      <c r="L227" s="406"/>
    </row>
    <row r="228" spans="12:12" x14ac:dyDescent="0.25">
      <c r="L228" s="406"/>
    </row>
    <row r="229" spans="12:12" x14ac:dyDescent="0.25">
      <c r="L229" s="406"/>
    </row>
    <row r="230" spans="12:12" x14ac:dyDescent="0.25">
      <c r="L230" s="406"/>
    </row>
    <row r="231" spans="12:12" x14ac:dyDescent="0.25">
      <c r="L231" s="406"/>
    </row>
    <row r="232" spans="12:12" x14ac:dyDescent="0.25">
      <c r="L232" s="406"/>
    </row>
    <row r="233" spans="12:12" x14ac:dyDescent="0.25">
      <c r="L233" s="406"/>
    </row>
    <row r="234" spans="12:12" x14ac:dyDescent="0.25">
      <c r="L234" s="406"/>
    </row>
    <row r="235" spans="12:12" x14ac:dyDescent="0.25">
      <c r="L235" s="406"/>
    </row>
    <row r="236" spans="12:12" x14ac:dyDescent="0.25">
      <c r="L236" s="406"/>
    </row>
    <row r="237" spans="12:12" x14ac:dyDescent="0.25">
      <c r="L237" s="406"/>
    </row>
  </sheetData>
  <sheetProtection password="CCDD" sheet="1" objects="1" scenarios="1" selectLockedCells="1"/>
  <mergeCells count="22">
    <mergeCell ref="M10:O10"/>
    <mergeCell ref="B75:I75"/>
    <mergeCell ref="B163:C163"/>
    <mergeCell ref="B157:C157"/>
    <mergeCell ref="B158:C158"/>
    <mergeCell ref="B160:D160"/>
    <mergeCell ref="B161:C161"/>
    <mergeCell ref="B162:C162"/>
    <mergeCell ref="B168:C168"/>
    <mergeCell ref="B2:I2"/>
    <mergeCell ref="B3:I3"/>
    <mergeCell ref="D5:D6"/>
    <mergeCell ref="G5:G6"/>
    <mergeCell ref="I5:I6"/>
    <mergeCell ref="B8:C9"/>
    <mergeCell ref="D8:D9"/>
    <mergeCell ref="F8:G9"/>
    <mergeCell ref="H8:H9"/>
    <mergeCell ref="B153:C153"/>
    <mergeCell ref="B155:C155"/>
    <mergeCell ref="B73:I73"/>
    <mergeCell ref="B74:I74"/>
  </mergeCells>
  <conditionalFormatting sqref="I59 F13 F15:F17 F19:F59 F61:F70 F72">
    <cfRule type="cellIs" dxfId="2653" priority="872" stopIfTrue="1" operator="equal">
      <formula>3</formula>
    </cfRule>
    <cfRule type="cellIs" dxfId="2652" priority="873" stopIfTrue="1" operator="equal">
      <formula>2</formula>
    </cfRule>
    <cfRule type="cellIs" dxfId="2651" priority="874" stopIfTrue="1" operator="equal">
      <formula>1</formula>
    </cfRule>
  </conditionalFormatting>
  <conditionalFormatting sqref="E13 E15:E17 E19:E59 E61:E70 E72">
    <cfRule type="cellIs" dxfId="2650" priority="638" stopIfTrue="1" operator="equal">
      <formula>"Yes"</formula>
    </cfRule>
    <cfRule type="expression" dxfId="2649" priority="639" stopIfTrue="1">
      <formula>NOT(ISERROR(SEARCH("n/a",E13)))</formula>
    </cfRule>
    <cfRule type="expression" dxfId="2648" priority="640" stopIfTrue="1">
      <formula>NOT(ISERROR(SEARCH("partial",E13)))</formula>
    </cfRule>
  </conditionalFormatting>
  <conditionalFormatting sqref="E13 E15:E17 E19:E59 E61:E70 E72">
    <cfRule type="cellIs" dxfId="2647" priority="632" stopIfTrue="1" operator="equal">
      <formula>"Yes"</formula>
    </cfRule>
    <cfRule type="cellIs" dxfId="2646" priority="633" stopIfTrue="1" operator="equal">
      <formula>"PARTIAL"</formula>
    </cfRule>
    <cfRule type="cellIs" dxfId="2645" priority="634" stopIfTrue="1" operator="equal">
      <formula>"NO"</formula>
    </cfRule>
  </conditionalFormatting>
  <conditionalFormatting sqref="E13 E15:E17 E19:E59 E61:E70 E72">
    <cfRule type="containsText" dxfId="2644" priority="628" operator="containsText" text="N/A">
      <formula>NOT(ISERROR(SEARCH("N/A",E13)))</formula>
    </cfRule>
    <cfRule type="containsText" dxfId="2643" priority="629" operator="containsText" text="No">
      <formula>NOT(ISERROR(SEARCH("No",E13)))</formula>
    </cfRule>
    <cfRule type="containsText" dxfId="2642" priority="630" operator="containsText" text="Partial">
      <formula>NOT(ISERROR(SEARCH("Partial",E13)))</formula>
    </cfRule>
    <cfRule type="containsText" dxfId="2641" priority="631" operator="containsText" text="Yes">
      <formula>NOT(ISERROR(SEARCH("Yes",E13)))</formula>
    </cfRule>
  </conditionalFormatting>
  <conditionalFormatting sqref="F13 F15:F17 F19:F59 F61:F70 F72">
    <cfRule type="cellIs" dxfId="2640" priority="611" operator="equal">
      <formula>1</formula>
    </cfRule>
    <cfRule type="cellIs" dxfId="2639" priority="612" operator="equal">
      <formula>1</formula>
    </cfRule>
    <cfRule type="containsText" dxfId="2638" priority="617" operator="containsText" text="N/A">
      <formula>NOT(ISERROR(SEARCH("N/A",F13)))</formula>
    </cfRule>
    <cfRule type="cellIs" dxfId="2637" priority="618" operator="equal">
      <formula>1</formula>
    </cfRule>
    <cfRule type="cellIs" dxfId="2636" priority="619" operator="equal">
      <formula>1</formula>
    </cfRule>
    <cfRule type="cellIs" dxfId="2635" priority="620" operator="equal">
      <formula>2</formula>
    </cfRule>
    <cfRule type="cellIs" dxfId="2634" priority="621" operator="equal">
      <formula>2</formula>
    </cfRule>
    <cfRule type="cellIs" dxfId="2633" priority="622" operator="equal">
      <formula>2</formula>
    </cfRule>
    <cfRule type="cellIs" dxfId="2632" priority="623" operator="equal">
      <formula>3</formula>
    </cfRule>
    <cfRule type="containsBlanks" dxfId="2631" priority="624">
      <formula>LEN(TRIM(F13))=0</formula>
    </cfRule>
    <cfRule type="cellIs" dxfId="2630" priority="625" stopIfTrue="1" operator="equal">
      <formula>3</formula>
    </cfRule>
    <cfRule type="cellIs" dxfId="2629" priority="626" stopIfTrue="1" operator="equal">
      <formula>2</formula>
    </cfRule>
    <cfRule type="cellIs" dxfId="2628" priority="627" stopIfTrue="1" operator="equal">
      <formula>1</formula>
    </cfRule>
  </conditionalFormatting>
  <conditionalFormatting sqref="F13 F15:F17 F19:F59 F61:F70 F72">
    <cfRule type="cellIs" dxfId="2627" priority="616" operator="equal">
      <formula>1</formula>
    </cfRule>
  </conditionalFormatting>
  <conditionalFormatting sqref="E13 E15:E17 E19:E59 E61:E70 E72">
    <cfRule type="containsText" dxfId="2626" priority="613" operator="containsText" text="N/A">
      <formula>NOT(ISERROR(SEARCH("N/A",E13)))</formula>
    </cfRule>
    <cfRule type="containsBlanks" dxfId="2625" priority="614">
      <formula>LEN(TRIM(E13))=0</formula>
    </cfRule>
    <cfRule type="containsText" dxfId="2624" priority="615" operator="containsText" text="&quot; &quot;">
      <formula>NOT(ISERROR(SEARCH(""" """,E13)))</formula>
    </cfRule>
  </conditionalFormatting>
  <conditionalFormatting sqref="E62:F62 E64:F67">
    <cfRule type="expression" priority="610">
      <formula>(ISBLANK($G62))*($F62=2)</formula>
    </cfRule>
  </conditionalFormatting>
  <conditionalFormatting sqref="G62 G64:G67">
    <cfRule type="expression" dxfId="2623" priority="609">
      <formula>(ISBLANK($G62))*($F62=2)</formula>
    </cfRule>
  </conditionalFormatting>
  <conditionalFormatting sqref="E13:F13">
    <cfRule type="expression" priority="482">
      <formula>(ISBLANK($G13))*($F13=2)</formula>
    </cfRule>
  </conditionalFormatting>
  <conditionalFormatting sqref="G13">
    <cfRule type="expression" dxfId="2622" priority="481">
      <formula>(ISBLANK($G13))*($F13=2)</formula>
    </cfRule>
  </conditionalFormatting>
  <conditionalFormatting sqref="E15:F17">
    <cfRule type="expression" priority="450">
      <formula>(ISBLANK($G15))*($F15=2)</formula>
    </cfRule>
  </conditionalFormatting>
  <conditionalFormatting sqref="G15:G17">
    <cfRule type="expression" dxfId="2621" priority="449">
      <formula>(ISBLANK($G15))*($F15=2)</formula>
    </cfRule>
  </conditionalFormatting>
  <conditionalFormatting sqref="E19:F59">
    <cfRule type="expression" priority="418">
      <formula>(ISBLANK($G19))*($F19=2)</formula>
    </cfRule>
  </conditionalFormatting>
  <conditionalFormatting sqref="G19:G59">
    <cfRule type="expression" dxfId="2620" priority="417">
      <formula>(ISBLANK($G19))*($F19=2)</formula>
    </cfRule>
  </conditionalFormatting>
  <conditionalFormatting sqref="E61:F61">
    <cfRule type="expression" priority="386">
      <formula>(ISBLANK($G61))*($F61=2)</formula>
    </cfRule>
  </conditionalFormatting>
  <conditionalFormatting sqref="G61">
    <cfRule type="expression" dxfId="2619" priority="385">
      <formula>(ISBLANK($G61))*($F61=2)</formula>
    </cfRule>
  </conditionalFormatting>
  <conditionalFormatting sqref="E63:F63">
    <cfRule type="expression" priority="354">
      <formula>(ISBLANK($G63))*($F63=2)</formula>
    </cfRule>
  </conditionalFormatting>
  <conditionalFormatting sqref="G63">
    <cfRule type="expression" dxfId="2618" priority="353">
      <formula>(ISBLANK($G63))*($F63=2)</formula>
    </cfRule>
  </conditionalFormatting>
  <conditionalFormatting sqref="E68:F70 E72:F72">
    <cfRule type="expression" priority="322">
      <formula>(ISBLANK($G68))*($F68=2)</formula>
    </cfRule>
  </conditionalFormatting>
  <conditionalFormatting sqref="G68:G70 G72">
    <cfRule type="expression" dxfId="2617" priority="321">
      <formula>(ISBLANK($G68))*($F68=2)</formula>
    </cfRule>
  </conditionalFormatting>
  <conditionalFormatting sqref="F71">
    <cfRule type="cellIs" dxfId="2616" priority="30" stopIfTrue="1" operator="equal">
      <formula>3</formula>
    </cfRule>
    <cfRule type="cellIs" dxfId="2615" priority="31" stopIfTrue="1" operator="equal">
      <formula>2</formula>
    </cfRule>
    <cfRule type="cellIs" dxfId="2614" priority="32" stopIfTrue="1" operator="equal">
      <formula>1</formula>
    </cfRule>
  </conditionalFormatting>
  <conditionalFormatting sqref="E71">
    <cfRule type="cellIs" dxfId="2613" priority="27" stopIfTrue="1" operator="equal">
      <formula>"Yes"</formula>
    </cfRule>
    <cfRule type="expression" dxfId="2612" priority="28" stopIfTrue="1">
      <formula>NOT(ISERROR(SEARCH("n/a",E71)))</formula>
    </cfRule>
    <cfRule type="expression" dxfId="2611" priority="29" stopIfTrue="1">
      <formula>NOT(ISERROR(SEARCH("partial",E71)))</formula>
    </cfRule>
  </conditionalFormatting>
  <conditionalFormatting sqref="E71">
    <cfRule type="cellIs" dxfId="2610" priority="24" stopIfTrue="1" operator="equal">
      <formula>"Yes"</formula>
    </cfRule>
    <cfRule type="cellIs" dxfId="2609" priority="25" stopIfTrue="1" operator="equal">
      <formula>"PARTIAL"</formula>
    </cfRule>
    <cfRule type="cellIs" dxfId="2608" priority="26" stopIfTrue="1" operator="equal">
      <formula>"NO"</formula>
    </cfRule>
  </conditionalFormatting>
  <conditionalFormatting sqref="E71">
    <cfRule type="containsText" dxfId="2607" priority="20" operator="containsText" text="N/A">
      <formula>NOT(ISERROR(SEARCH("N/A",E71)))</formula>
    </cfRule>
    <cfRule type="containsText" dxfId="2606" priority="21" operator="containsText" text="No">
      <formula>NOT(ISERROR(SEARCH("No",E71)))</formula>
    </cfRule>
    <cfRule type="containsText" dxfId="2605" priority="22" operator="containsText" text="Partial">
      <formula>NOT(ISERROR(SEARCH("Partial",E71)))</formula>
    </cfRule>
    <cfRule type="containsText" dxfId="2604" priority="23" operator="containsText" text="Yes">
      <formula>NOT(ISERROR(SEARCH("Yes",E71)))</formula>
    </cfRule>
  </conditionalFormatting>
  <conditionalFormatting sqref="F71">
    <cfRule type="cellIs" dxfId="2603" priority="3" operator="equal">
      <formula>1</formula>
    </cfRule>
    <cfRule type="cellIs" dxfId="2602" priority="4" operator="equal">
      <formula>1</formula>
    </cfRule>
    <cfRule type="containsText" dxfId="2601" priority="9" operator="containsText" text="N/A">
      <formula>NOT(ISERROR(SEARCH("N/A",F71)))</formula>
    </cfRule>
    <cfRule type="cellIs" dxfId="2600" priority="10" operator="equal">
      <formula>1</formula>
    </cfRule>
    <cfRule type="cellIs" dxfId="2599" priority="11" operator="equal">
      <formula>1</formula>
    </cfRule>
    <cfRule type="cellIs" dxfId="2598" priority="12" operator="equal">
      <formula>2</formula>
    </cfRule>
    <cfRule type="cellIs" dxfId="2597" priority="13" operator="equal">
      <formula>2</formula>
    </cfRule>
    <cfRule type="cellIs" dxfId="2596" priority="14" operator="equal">
      <formula>2</formula>
    </cfRule>
    <cfRule type="cellIs" dxfId="2595" priority="15" operator="equal">
      <formula>3</formula>
    </cfRule>
    <cfRule type="containsBlanks" dxfId="2594" priority="16">
      <formula>LEN(TRIM(F71))=0</formula>
    </cfRule>
    <cfRule type="cellIs" dxfId="2593" priority="17" stopIfTrue="1" operator="equal">
      <formula>3</formula>
    </cfRule>
    <cfRule type="cellIs" dxfId="2592" priority="18" stopIfTrue="1" operator="equal">
      <formula>2</formula>
    </cfRule>
    <cfRule type="cellIs" dxfId="2591" priority="19" stopIfTrue="1" operator="equal">
      <formula>1</formula>
    </cfRule>
  </conditionalFormatting>
  <conditionalFormatting sqref="F71">
    <cfRule type="cellIs" dxfId="2590" priority="8" operator="equal">
      <formula>1</formula>
    </cfRule>
  </conditionalFormatting>
  <conditionalFormatting sqref="E71">
    <cfRule type="containsText" dxfId="2589" priority="5" operator="containsText" text="N/A">
      <formula>NOT(ISERROR(SEARCH("N/A",E71)))</formula>
    </cfRule>
    <cfRule type="containsBlanks" dxfId="2588" priority="6">
      <formula>LEN(TRIM(E71))=0</formula>
    </cfRule>
    <cfRule type="containsText" dxfId="2587" priority="7" operator="containsText" text="&quot; &quot;">
      <formula>NOT(ISERROR(SEARCH(""" """,E71)))</formula>
    </cfRule>
  </conditionalFormatting>
  <conditionalFormatting sqref="E71:F71">
    <cfRule type="expression" priority="2">
      <formula>(ISBLANK($G71))*($F71=2)</formula>
    </cfRule>
  </conditionalFormatting>
  <conditionalFormatting sqref="G71">
    <cfRule type="expression" dxfId="2586" priority="1">
      <formula>(ISBLANK($G71))*($F71=2)</formula>
    </cfRule>
  </conditionalFormatting>
  <dataValidations xWindow="505" yWindow="881" count="2">
    <dataValidation type="list" allowBlank="1" showInputMessage="1" showErrorMessage="1" promptTitle="Select from the list" prompt="Please elaborate if 'PARTIAL'." sqref="E62 E64:E67 E47 E58">
      <formula1>Response</formula1>
    </dataValidation>
    <dataValidation type="list" allowBlank="1" showInputMessage="1" showErrorMessage="1" promptTitle="Select from the list" prompt="Please elaborate if 'PARTIAL'." sqref="E13 E63 E61 E15:E17 E19:E46 E59 E48:E57 E68:E72">
      <formula1>ExNA</formula1>
    </dataValidation>
  </dataValidations>
  <pageMargins left="0.31496062992125984" right="0.31496062992125984"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46</vt:i4>
      </vt:variant>
    </vt:vector>
  </HeadingPairs>
  <TitlesOfParts>
    <vt:vector size="72" baseType="lpstr">
      <vt:lpstr>Links</vt:lpstr>
      <vt:lpstr>Instructions</vt:lpstr>
      <vt:lpstr>Municipal Information</vt:lpstr>
      <vt:lpstr>Summary of assessment</vt:lpstr>
      <vt:lpstr>1. BTO</vt:lpstr>
      <vt:lpstr>2. Capacity Building</vt:lpstr>
      <vt:lpstr>3. Human Resources</vt:lpstr>
      <vt:lpstr>4.    AFS</vt:lpstr>
      <vt:lpstr>5. Annual Reports</vt:lpstr>
      <vt:lpstr>6. Asset Management</vt:lpstr>
      <vt:lpstr>7. Bank, Cash &amp; Investments</vt:lpstr>
      <vt:lpstr>8. Borrowings</vt:lpstr>
      <vt:lpstr>9. Budget</vt:lpstr>
      <vt:lpstr>10. Compensation of Employees</vt:lpstr>
      <vt:lpstr>11. Entities </vt:lpstr>
      <vt:lpstr>12. Expenditure Management</vt:lpstr>
      <vt:lpstr>13. Grants &amp; Trf</vt:lpstr>
      <vt:lpstr>14. Information Technology</vt:lpstr>
      <vt:lpstr>15. Internal Audit</vt:lpstr>
      <vt:lpstr>16. Liability Management</vt:lpstr>
      <vt:lpstr>17. Public Private Partnerships</vt:lpstr>
      <vt:lpstr>18. Reporting</vt:lpstr>
      <vt:lpstr>19. Revenue Management</vt:lpstr>
      <vt:lpstr>20. Risk Management</vt:lpstr>
      <vt:lpstr>21. Supply Chain Management</vt:lpstr>
      <vt:lpstr>Municipalities</vt:lpstr>
      <vt:lpstr>'Municipal Information'!a</vt:lpstr>
      <vt:lpstr>'Municipal Information'!EasternCape</vt:lpstr>
      <vt:lpstr>ExNA</vt:lpstr>
      <vt:lpstr>'Municipal Information'!FreeState</vt:lpstr>
      <vt:lpstr>'Municipal Information'!Gauteng</vt:lpstr>
      <vt:lpstr>'Municipal Information'!it</vt:lpstr>
      <vt:lpstr>'Municipal Information'!KwaZuluNatal</vt:lpstr>
      <vt:lpstr>'Municipal Information'!Limpopo</vt:lpstr>
      <vt:lpstr>'Municipal Information'!Mpumalanga</vt:lpstr>
      <vt:lpstr>'Municipal Information'!NorthernCape</vt:lpstr>
      <vt:lpstr>'Municipal Information'!NorthWest</vt:lpstr>
      <vt:lpstr>'1. BTO'!Print_Area</vt:lpstr>
      <vt:lpstr>'13. Grants &amp; Trf'!Print_Area</vt:lpstr>
      <vt:lpstr>'15. Internal Audit'!Print_Area</vt:lpstr>
      <vt:lpstr>'18. Reporting'!Print_Area</vt:lpstr>
      <vt:lpstr>'2. Capacity Building'!Print_Area</vt:lpstr>
      <vt:lpstr>'20. Risk Management'!Print_Area</vt:lpstr>
      <vt:lpstr>'21. Supply Chain Management'!Print_Area</vt:lpstr>
      <vt:lpstr>'4.    AFS'!Print_Area</vt:lpstr>
      <vt:lpstr>'8. Borrowings'!Print_Area</vt:lpstr>
      <vt:lpstr>'9. Budget'!Print_Area</vt:lpstr>
      <vt:lpstr>Instructions!Print_Area</vt:lpstr>
      <vt:lpstr>'1. BTO'!Print_Titles</vt:lpstr>
      <vt:lpstr>'10. Compensation of Employees'!Print_Titles</vt:lpstr>
      <vt:lpstr>'11. Entities '!Print_Titles</vt:lpstr>
      <vt:lpstr>'12. Expenditure Management'!Print_Titles</vt:lpstr>
      <vt:lpstr>'13. Grants &amp; Trf'!Print_Titles</vt:lpstr>
      <vt:lpstr>'14. Information Technology'!Print_Titles</vt:lpstr>
      <vt:lpstr>'15. Internal Audit'!Print_Titles</vt:lpstr>
      <vt:lpstr>'16. Liability Management'!Print_Titles</vt:lpstr>
      <vt:lpstr>'17. Public Private Partnerships'!Print_Titles</vt:lpstr>
      <vt:lpstr>'18. Reporting'!Print_Titles</vt:lpstr>
      <vt:lpstr>'19. Revenue Management'!Print_Titles</vt:lpstr>
      <vt:lpstr>'2. Capacity Building'!Print_Titles</vt:lpstr>
      <vt:lpstr>'20. Risk Management'!Print_Titles</vt:lpstr>
      <vt:lpstr>'21. Supply Chain Management'!Print_Titles</vt:lpstr>
      <vt:lpstr>'3. Human Resources'!Print_Titles</vt:lpstr>
      <vt:lpstr>'4.    AFS'!Print_Titles</vt:lpstr>
      <vt:lpstr>'5. Annual Reports'!Print_Titles</vt:lpstr>
      <vt:lpstr>'6. Asset Management'!Print_Titles</vt:lpstr>
      <vt:lpstr>'7. Bank, Cash &amp; Investments'!Print_Titles</vt:lpstr>
      <vt:lpstr>'8. Borrowings'!Print_Titles</vt:lpstr>
      <vt:lpstr>'9. Budget'!Print_Titles</vt:lpstr>
      <vt:lpstr>'Municipal Information'!Province</vt:lpstr>
      <vt:lpstr>Response</vt:lpstr>
      <vt:lpstr>'Municipal Information'!WesternCape</vt:lpstr>
    </vt:vector>
  </TitlesOfParts>
  <Manager>TV Pillay</Manager>
  <Company>NATIONAL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FMCMM QUESTIONS</dc:title>
  <dc:subject>FMCMM</dc:subject>
  <dc:creator>National Treasury</dc:creator>
  <cp:lastModifiedBy>Sello Teffo</cp:lastModifiedBy>
  <cp:lastPrinted>2014-06-25T13:21:39Z</cp:lastPrinted>
  <dcterms:created xsi:type="dcterms:W3CDTF">2009-03-31T17:41:23Z</dcterms:created>
  <dcterms:modified xsi:type="dcterms:W3CDTF">2016-11-30T09:05:09Z</dcterms:modified>
</cp:coreProperties>
</file>